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https://d.docs.live.net/da53b6035e78e214/ドキュメント/日本医療機器学会/委員会/滅菌管理業務検討委員会/"/>
    </mc:Choice>
  </mc:AlternateContent>
  <xr:revisionPtr revIDLastSave="588" documentId="8_{C263212B-45E6-4EBA-959C-779A1D4E1C86}" xr6:coauthVersionLast="47" xr6:coauthVersionMax="47" xr10:uidLastSave="{DDD8BDED-1E6F-4F71-A8DF-9D3D03B4B76C}"/>
  <bookViews>
    <workbookView xWindow="10245" yWindow="1065" windowWidth="21735" windowHeight="14250" activeTab="1" xr2:uid="{00000000-000D-0000-FFFF-FFFF00000000}"/>
  </bookViews>
  <sheets>
    <sheet name="表紙" sheetId="1" r:id="rId1"/>
    <sheet name="施設評価ツール" sheetId="2" r:id="rId2"/>
    <sheet name="得点集計表■自動集計" sheetId="4" r:id="rId3"/>
    <sheet name="リスト" sheetId="3" r:id="rId4"/>
  </sheets>
  <definedNames>
    <definedName name="_xlnm._FilterDatabase" localSheetId="2" hidden="1">得点集計表■自動集計!$B$3:$H$123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26" i="4" l="1" a="1"/>
  <c r="I126" i="4" s="1"/>
  <c r="Q183" i="2"/>
  <c r="Q230" i="2"/>
  <c r="Q227" i="2"/>
  <c r="Q224" i="2"/>
  <c r="Q218" i="2"/>
  <c r="D123" i="4"/>
  <c r="D122" i="4"/>
  <c r="D121" i="4"/>
  <c r="D120" i="4"/>
  <c r="D119" i="4"/>
  <c r="D118" i="4"/>
  <c r="D117" i="4"/>
  <c r="D116" i="4"/>
  <c r="D115" i="4"/>
  <c r="D114" i="4"/>
  <c r="D113" i="4"/>
  <c r="D112" i="4"/>
  <c r="D111" i="4"/>
  <c r="D110" i="4"/>
  <c r="D109" i="4"/>
  <c r="D108" i="4"/>
  <c r="D107" i="4"/>
  <c r="D106" i="4"/>
  <c r="D105" i="4"/>
  <c r="D104" i="4"/>
  <c r="D103"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P330" i="2"/>
  <c r="Q330" i="2" s="1"/>
  <c r="D102" i="4" s="1"/>
  <c r="Q249" i="2"/>
  <c r="E76" i="4" s="1"/>
  <c r="Q258" i="2"/>
  <c r="E79" i="4" s="1"/>
  <c r="Q277" i="2"/>
  <c r="E85" i="4" s="1"/>
  <c r="Q287" i="2"/>
  <c r="E88" i="4" s="1"/>
  <c r="Q284" i="2"/>
  <c r="E87" i="4" s="1"/>
  <c r="Q281" i="2"/>
  <c r="E86" i="4" s="1"/>
  <c r="Q297" i="2"/>
  <c r="E91" i="4" s="1"/>
  <c r="Q290" i="2"/>
  <c r="E89" i="4" s="1"/>
  <c r="Q313" i="2"/>
  <c r="E96" i="4" s="1"/>
  <c r="Q310" i="2"/>
  <c r="E95" i="4" s="1"/>
  <c r="Q334" i="2"/>
  <c r="E103" i="4" s="1"/>
  <c r="Q346" i="2"/>
  <c r="E108" i="4" s="1"/>
  <c r="Q343" i="2"/>
  <c r="E107" i="4" s="1"/>
  <c r="Q340" i="2"/>
  <c r="E106" i="4" s="1"/>
  <c r="Q338" i="2"/>
  <c r="E105" i="4" s="1"/>
  <c r="Q387" i="2"/>
  <c r="E123" i="4" s="1"/>
  <c r="Q384" i="2"/>
  <c r="E122" i="4" s="1"/>
  <c r="Q381" i="2"/>
  <c r="E121" i="4" s="1"/>
  <c r="Q378" i="2"/>
  <c r="E120" i="4" s="1"/>
  <c r="Q376" i="2"/>
  <c r="E119" i="4" s="1"/>
  <c r="Q374" i="2"/>
  <c r="E118" i="4" s="1"/>
  <c r="Q372" i="2"/>
  <c r="Q368" i="2"/>
  <c r="E116" i="4" s="1"/>
  <c r="Q365" i="2"/>
  <c r="E115" i="4" s="1"/>
  <c r="Q363" i="2"/>
  <c r="E114" i="4" s="1"/>
  <c r="Q361" i="2"/>
  <c r="E113" i="4" s="1"/>
  <c r="Q359" i="2"/>
  <c r="E112" i="4" s="1"/>
  <c r="Q356" i="2"/>
  <c r="E111" i="4" s="1"/>
  <c r="Q352" i="2"/>
  <c r="E110" i="4" s="1"/>
  <c r="Q349" i="2"/>
  <c r="E109" i="4" s="1"/>
  <c r="Q336" i="2"/>
  <c r="E104" i="4" s="1"/>
  <c r="Q331" i="2" l="1"/>
  <c r="E102" i="4" s="1"/>
  <c r="E117" i="4"/>
  <c r="F117" i="4" s="1"/>
  <c r="U372" i="2"/>
  <c r="T372" i="2" s="1"/>
  <c r="R372" i="2"/>
  <c r="Q327" i="2"/>
  <c r="E101" i="4" s="1"/>
  <c r="Q324" i="2"/>
  <c r="E100" i="4" s="1"/>
  <c r="Q322" i="2"/>
  <c r="E99" i="4" s="1"/>
  <c r="Q320" i="2"/>
  <c r="E98" i="4" s="1"/>
  <c r="Q317" i="2"/>
  <c r="Q307" i="2"/>
  <c r="E94" i="4" s="1"/>
  <c r="Q304" i="2"/>
  <c r="E93" i="4" s="1"/>
  <c r="Q300" i="2"/>
  <c r="E92" i="4" s="1"/>
  <c r="Q293" i="2"/>
  <c r="E90" i="4" s="1"/>
  <c r="Q274" i="2"/>
  <c r="E84" i="4" s="1"/>
  <c r="Q271" i="2"/>
  <c r="E83" i="4" s="1"/>
  <c r="Q268" i="2"/>
  <c r="E82" i="4" s="1"/>
  <c r="Q265" i="2"/>
  <c r="E81" i="4" s="1"/>
  <c r="Q262" i="2"/>
  <c r="E80" i="4" s="1"/>
  <c r="Q255" i="2"/>
  <c r="E78" i="4" s="1"/>
  <c r="Q252" i="2"/>
  <c r="E77" i="4" s="1"/>
  <c r="I117" i="4" l="1"/>
  <c r="H117" i="4" s="1"/>
  <c r="G117" i="4" s="1"/>
  <c r="S372" i="2"/>
  <c r="U317" i="2"/>
  <c r="T317" i="2" s="1"/>
  <c r="R317" i="2"/>
  <c r="E97" i="4"/>
  <c r="Q246" i="2"/>
  <c r="E75" i="4" s="1"/>
  <c r="Q243" i="2"/>
  <c r="E74" i="4" s="1"/>
  <c r="Q240" i="2"/>
  <c r="E73" i="4" s="1"/>
  <c r="Q236" i="2"/>
  <c r="E71" i="4"/>
  <c r="E70" i="4"/>
  <c r="E69" i="4"/>
  <c r="E68" i="4"/>
  <c r="Q213" i="2"/>
  <c r="E67" i="4" s="1"/>
  <c r="Q209" i="2"/>
  <c r="E66" i="4" s="1"/>
  <c r="Q205" i="2"/>
  <c r="E65" i="4" s="1"/>
  <c r="Q202" i="2"/>
  <c r="E64" i="4" s="1"/>
  <c r="Q199" i="2"/>
  <c r="E63" i="4" s="1"/>
  <c r="Q196" i="2"/>
  <c r="E62" i="4" s="1"/>
  <c r="Q193" i="2"/>
  <c r="E61" i="4" s="1"/>
  <c r="Q189" i="2"/>
  <c r="E60" i="4" s="1"/>
  <c r="E59" i="4"/>
  <c r="Q175" i="2"/>
  <c r="E58" i="4" s="1"/>
  <c r="Q170" i="2"/>
  <c r="E57" i="4" s="1"/>
  <c r="Q166" i="2"/>
  <c r="E56" i="4" s="1"/>
  <c r="Q162" i="2"/>
  <c r="E55" i="4" s="1"/>
  <c r="Q159" i="2"/>
  <c r="E54" i="4" s="1"/>
  <c r="Q156" i="2"/>
  <c r="E53" i="4" s="1"/>
  <c r="Q153" i="2"/>
  <c r="E52" i="4" s="1"/>
  <c r="S317" i="2" l="1"/>
  <c r="U236" i="2"/>
  <c r="T236" i="2" s="1"/>
  <c r="F97" i="4"/>
  <c r="G97" i="4" s="1"/>
  <c r="R236" i="2"/>
  <c r="E72" i="4"/>
  <c r="F72" i="4" s="1"/>
  <c r="G72" i="4" s="1"/>
  <c r="Q122" i="2"/>
  <c r="E43" i="4" s="1"/>
  <c r="Q150" i="2"/>
  <c r="E51" i="4" s="1"/>
  <c r="Q147" i="2"/>
  <c r="E50" i="4" s="1"/>
  <c r="Q144" i="2"/>
  <c r="E49" i="4" s="1"/>
  <c r="Q141" i="2"/>
  <c r="E48" i="4" s="1"/>
  <c r="Q137" i="2"/>
  <c r="Q133" i="2"/>
  <c r="E46" i="4" s="1"/>
  <c r="Q129" i="2"/>
  <c r="E45" i="4" s="1"/>
  <c r="Q125" i="2"/>
  <c r="E44" i="4" s="1"/>
  <c r="Q118" i="2"/>
  <c r="Q106" i="2"/>
  <c r="E38" i="4" s="1"/>
  <c r="Q103" i="2"/>
  <c r="E37" i="4" s="1"/>
  <c r="Q114" i="2"/>
  <c r="E41" i="4" s="1"/>
  <c r="Q112" i="2"/>
  <c r="E40" i="4" s="1"/>
  <c r="Q108" i="2"/>
  <c r="E39" i="4" s="1"/>
  <c r="Q100" i="2"/>
  <c r="E36" i="4" s="1"/>
  <c r="Q76" i="2"/>
  <c r="E29" i="4" s="1"/>
  <c r="Q96" i="2"/>
  <c r="E35" i="4" s="1"/>
  <c r="Q93" i="2"/>
  <c r="E34" i="4" s="1"/>
  <c r="Q90" i="2"/>
  <c r="E33" i="4" s="1"/>
  <c r="Q88" i="2"/>
  <c r="E32" i="4" s="1"/>
  <c r="Q85" i="2"/>
  <c r="E31" i="4" s="1"/>
  <c r="Q79" i="2"/>
  <c r="E30" i="4" s="1"/>
  <c r="Q4" i="2"/>
  <c r="E4" i="4" s="1"/>
  <c r="Q10" i="2"/>
  <c r="E6" i="4" s="1"/>
  <c r="Q28" i="2"/>
  <c r="E12" i="4" s="1"/>
  <c r="Q34" i="2"/>
  <c r="E15" i="4" s="1"/>
  <c r="Q37" i="2"/>
  <c r="E16" i="4" s="1"/>
  <c r="Q43" i="2"/>
  <c r="E18" i="4" s="1"/>
  <c r="Q46" i="2"/>
  <c r="E19" i="4" s="1"/>
  <c r="Q49" i="2"/>
  <c r="E20" i="4" s="1"/>
  <c r="Q7" i="2"/>
  <c r="E5" i="4" s="1"/>
  <c r="Q13" i="2"/>
  <c r="E7" i="4" s="1"/>
  <c r="Q16" i="2"/>
  <c r="E8" i="4" s="1"/>
  <c r="Q19" i="2"/>
  <c r="E9" i="4" s="1"/>
  <c r="Q22" i="2"/>
  <c r="E10" i="4" s="1"/>
  <c r="Q25" i="2"/>
  <c r="E11" i="4" s="1"/>
  <c r="Q30" i="2"/>
  <c r="E13" i="4" s="1"/>
  <c r="Q32" i="2"/>
  <c r="E14" i="4" s="1"/>
  <c r="Q40" i="2"/>
  <c r="E17" i="4" s="1"/>
  <c r="Q52" i="2"/>
  <c r="E21" i="4" s="1"/>
  <c r="Q55" i="2"/>
  <c r="E22" i="4" s="1"/>
  <c r="Q58" i="2"/>
  <c r="E23" i="4" s="1"/>
  <c r="Q61" i="2"/>
  <c r="E24" i="4" s="1"/>
  <c r="Q68" i="2"/>
  <c r="E26" i="4" s="1"/>
  <c r="Q71" i="2"/>
  <c r="E27" i="4" s="1"/>
  <c r="Q65" i="2"/>
  <c r="Q73" i="2"/>
  <c r="E28" i="4" s="1"/>
  <c r="E47" i="4" l="1"/>
  <c r="U118" i="2"/>
  <c r="T118" i="2" s="1"/>
  <c r="S236" i="2"/>
  <c r="U65" i="2"/>
  <c r="T65" i="2" s="1"/>
  <c r="F4" i="4"/>
  <c r="F16" i="4"/>
  <c r="G16" i="4" s="1"/>
  <c r="R65" i="2"/>
  <c r="E25" i="4"/>
  <c r="F25" i="4" s="1"/>
  <c r="R118" i="2"/>
  <c r="E42" i="4"/>
  <c r="R37" i="2"/>
  <c r="S37" i="2" s="1"/>
  <c r="R4" i="2"/>
  <c r="S4" i="2" s="1"/>
  <c r="I42" i="4" l="1"/>
  <c r="H42" i="4" s="1"/>
  <c r="I25" i="4"/>
  <c r="H25" i="4" s="1"/>
  <c r="G25" i="4" s="1"/>
  <c r="S118" i="2"/>
  <c r="S65" i="2"/>
  <c r="F42" i="4"/>
  <c r="F126" i="4" s="1"/>
  <c r="G4" i="4"/>
  <c r="G126" i="4" l="1"/>
  <c r="H126" i="4" s="1"/>
  <c r="G42" i="4"/>
  <c r="M12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KANGO</author>
  </authors>
  <commentList>
    <comment ref="P330" authorId="0" shapeId="0" xr:uid="{00000000-0006-0000-0100-000001000000}">
      <text>
        <r>
          <rPr>
            <b/>
            <sz val="9"/>
            <color indexed="81"/>
            <rFont val="ＭＳ Ｐゴシック"/>
            <family val="3"/>
            <charset val="128"/>
          </rPr>
          <t>委員会名を入力すると、</t>
        </r>
        <r>
          <rPr>
            <b/>
            <sz val="9"/>
            <color indexed="10"/>
            <rFont val="ＭＳ Ｐゴシック"/>
            <family val="3"/>
            <charset val="128"/>
          </rPr>
          <t>数と記入が表示</t>
        </r>
        <r>
          <rPr>
            <b/>
            <sz val="9"/>
            <color indexed="81"/>
            <rFont val="ＭＳ Ｐゴシック"/>
            <family val="3"/>
            <charset val="128"/>
          </rPr>
          <t>されます。</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<sst xmlns="http://schemas.openxmlformats.org/spreadsheetml/2006/main" count="563" uniqueCount="345">
  <si>
    <t>No</t>
    <phoneticPr fontId="2"/>
  </si>
  <si>
    <t>再生処理</t>
    <rPh sb="0" eb="2">
      <t>サイセイ</t>
    </rPh>
    <rPh sb="2" eb="4">
      <t>ショリ</t>
    </rPh>
    <phoneticPr fontId="2"/>
  </si>
  <si>
    <t>洗浄業務</t>
    <rPh sb="0" eb="4">
      <t>センジョウギョウム</t>
    </rPh>
    <phoneticPr fontId="2"/>
  </si>
  <si>
    <t>※</t>
    <phoneticPr fontId="2"/>
  </si>
  <si>
    <t>回答</t>
    <rPh sb="0" eb="2">
      <t>カイトウ</t>
    </rPh>
    <phoneticPr fontId="2"/>
  </si>
  <si>
    <t>はい</t>
    <phoneticPr fontId="2"/>
  </si>
  <si>
    <t>いいえ</t>
    <phoneticPr fontId="2"/>
  </si>
  <si>
    <t>毎回</t>
    <rPh sb="0" eb="2">
      <t>マイカイ</t>
    </rPh>
    <phoneticPr fontId="2"/>
  </si>
  <si>
    <t>1日1回以上</t>
    <rPh sb="1" eb="2">
      <t>ニチ</t>
    </rPh>
    <rPh sb="3" eb="4">
      <t>カイ</t>
    </rPh>
    <rPh sb="4" eb="6">
      <t>イジョウ</t>
    </rPh>
    <phoneticPr fontId="2"/>
  </si>
  <si>
    <t>1日1回未満</t>
    <rPh sb="1" eb="2">
      <t>ニチ</t>
    </rPh>
    <rPh sb="3" eb="4">
      <t>カイ</t>
    </rPh>
    <rPh sb="4" eb="6">
      <t>ミマン</t>
    </rPh>
    <phoneticPr fontId="2"/>
  </si>
  <si>
    <t>回答（加点）</t>
    <rPh sb="0" eb="2">
      <t>カイトウ</t>
    </rPh>
    <rPh sb="3" eb="5">
      <t>カテン</t>
    </rPh>
    <phoneticPr fontId="2"/>
  </si>
  <si>
    <t>2点</t>
    <rPh sb="1" eb="2">
      <t>テン</t>
    </rPh>
    <phoneticPr fontId="2"/>
  </si>
  <si>
    <t>1点</t>
    <rPh sb="1" eb="2">
      <t>テン</t>
    </rPh>
    <phoneticPr fontId="2"/>
  </si>
  <si>
    <t>0点</t>
    <rPh sb="1" eb="2">
      <t>テン</t>
    </rPh>
    <phoneticPr fontId="2"/>
  </si>
  <si>
    <t>記入</t>
    <rPh sb="0" eb="2">
      <t>キニュウ</t>
    </rPh>
    <phoneticPr fontId="2"/>
  </si>
  <si>
    <t>未記入</t>
    <rPh sb="0" eb="1">
      <t>ミ</t>
    </rPh>
    <rPh sb="1" eb="3">
      <t>キニュウ</t>
    </rPh>
    <phoneticPr fontId="2"/>
  </si>
  <si>
    <t>狭小である</t>
    <rPh sb="0" eb="1">
      <t>セマ</t>
    </rPh>
    <rPh sb="1" eb="2">
      <t>チイ</t>
    </rPh>
    <phoneticPr fontId="2"/>
  </si>
  <si>
    <t>ない</t>
    <phoneticPr fontId="2"/>
  </si>
  <si>
    <t>3ゾーン</t>
    <phoneticPr fontId="2"/>
  </si>
  <si>
    <t>2ゾーン</t>
    <phoneticPr fontId="2"/>
  </si>
  <si>
    <t>管理されていない</t>
    <rPh sb="0" eb="2">
      <t>カンリ</t>
    </rPh>
    <phoneticPr fontId="2"/>
  </si>
  <si>
    <t>全て十分である</t>
    <rPh sb="0" eb="1">
      <t>スベ</t>
    </rPh>
    <rPh sb="2" eb="4">
      <t>ジュウブン</t>
    </rPh>
    <phoneticPr fontId="2"/>
  </si>
  <si>
    <t>一部が不十分</t>
    <rPh sb="0" eb="2">
      <t>イチブ</t>
    </rPh>
    <rPh sb="3" eb="6">
      <t>フジュウブン</t>
    </rPh>
    <phoneticPr fontId="2"/>
  </si>
  <si>
    <t>全て不十分</t>
    <rPh sb="0" eb="1">
      <t>スベ</t>
    </rPh>
    <rPh sb="2" eb="5">
      <t>フジュウブン</t>
    </rPh>
    <phoneticPr fontId="2"/>
  </si>
  <si>
    <t>全て単独</t>
    <rPh sb="0" eb="1">
      <t>スベ</t>
    </rPh>
    <rPh sb="2" eb="4">
      <t>タンドク</t>
    </rPh>
    <phoneticPr fontId="2"/>
  </si>
  <si>
    <t>一部調整可能</t>
    <rPh sb="0" eb="2">
      <t>イチブ</t>
    </rPh>
    <rPh sb="2" eb="6">
      <t>チョウセイカノウ</t>
    </rPh>
    <phoneticPr fontId="2"/>
  </si>
  <si>
    <t>全て同じ</t>
    <rPh sb="0" eb="1">
      <t>スベ</t>
    </rPh>
    <rPh sb="2" eb="3">
      <t>オナ</t>
    </rPh>
    <phoneticPr fontId="2"/>
  </si>
  <si>
    <t>全てのエリアにある</t>
    <rPh sb="0" eb="1">
      <t>スベ</t>
    </rPh>
    <phoneticPr fontId="2"/>
  </si>
  <si>
    <t>一部にある</t>
    <rPh sb="0" eb="2">
      <t>イチブ</t>
    </rPh>
    <phoneticPr fontId="2"/>
  </si>
  <si>
    <t>ない</t>
    <phoneticPr fontId="2"/>
  </si>
  <si>
    <t>されている</t>
    <phoneticPr fontId="2"/>
  </si>
  <si>
    <t>されていない</t>
    <phoneticPr fontId="2"/>
  </si>
  <si>
    <t>ある</t>
    <phoneticPr fontId="2"/>
  </si>
  <si>
    <t>充分ではない</t>
    <rPh sb="0" eb="2">
      <t>ジュウブン</t>
    </rPh>
    <phoneticPr fontId="2"/>
  </si>
  <si>
    <t>ない</t>
    <phoneticPr fontId="2"/>
  </si>
  <si>
    <t>ある（24時間対応）</t>
    <rPh sb="5" eb="9">
      <t>ジカンタイオウ</t>
    </rPh>
    <phoneticPr fontId="2"/>
  </si>
  <si>
    <t>ある（業務時間外のみ）</t>
    <rPh sb="3" eb="8">
      <t>ギョウムジカンガイ</t>
    </rPh>
    <phoneticPr fontId="2"/>
  </si>
  <si>
    <t>参考</t>
    <rPh sb="0" eb="2">
      <t>サンコウ</t>
    </rPh>
    <phoneticPr fontId="2"/>
  </si>
  <si>
    <t>評価</t>
    <rPh sb="0" eb="2">
      <t>ヒョウカ</t>
    </rPh>
    <phoneticPr fontId="2"/>
  </si>
  <si>
    <t>充分な広さがある</t>
    <rPh sb="0" eb="2">
      <t>ジュウブン</t>
    </rPh>
    <rPh sb="3" eb="4">
      <t>ヒロ</t>
    </rPh>
    <phoneticPr fontId="2"/>
  </si>
  <si>
    <t>20回以上</t>
    <rPh sb="2" eb="5">
      <t>カイイジョウ</t>
    </rPh>
    <phoneticPr fontId="2"/>
  </si>
  <si>
    <t>10～19回</t>
    <rPh sb="5" eb="6">
      <t>カイ</t>
    </rPh>
    <phoneticPr fontId="2"/>
  </si>
  <si>
    <t>10回未満</t>
    <rPh sb="2" eb="5">
      <t>カイミマン</t>
    </rPh>
    <phoneticPr fontId="2"/>
  </si>
  <si>
    <t>確実に陽圧である</t>
    <rPh sb="0" eb="2">
      <t>カクジツ</t>
    </rPh>
    <rPh sb="3" eb="5">
      <t>ヨウアツ</t>
    </rPh>
    <phoneticPr fontId="2"/>
  </si>
  <si>
    <t>設計されていない</t>
    <rPh sb="0" eb="2">
      <t>セッケイ</t>
    </rPh>
    <phoneticPr fontId="2"/>
  </si>
  <si>
    <t>クラス8以上</t>
    <rPh sb="4" eb="6">
      <t>イジョウ</t>
    </rPh>
    <phoneticPr fontId="2"/>
  </si>
  <si>
    <t>クラス8未満</t>
    <rPh sb="4" eb="6">
      <t>ミマン</t>
    </rPh>
    <phoneticPr fontId="2"/>
  </si>
  <si>
    <t>クリーンエリア対応ではない</t>
    <rPh sb="7" eb="9">
      <t>タイオウ</t>
    </rPh>
    <phoneticPr fontId="2"/>
  </si>
  <si>
    <t>全面</t>
    <rPh sb="0" eb="2">
      <t>ゼンメン</t>
    </rPh>
    <phoneticPr fontId="2"/>
  </si>
  <si>
    <t>一部</t>
    <rPh sb="0" eb="2">
      <t>イチブ</t>
    </rPh>
    <phoneticPr fontId="2"/>
  </si>
  <si>
    <t>おこなっていない</t>
    <phoneticPr fontId="2"/>
  </si>
  <si>
    <t>全てしている</t>
    <rPh sb="0" eb="1">
      <t>スベ</t>
    </rPh>
    <phoneticPr fontId="2"/>
  </si>
  <si>
    <t>一部している</t>
    <rPh sb="0" eb="2">
      <t>イチブ</t>
    </rPh>
    <phoneticPr fontId="2"/>
  </si>
  <si>
    <t>していない</t>
    <phoneticPr fontId="2"/>
  </si>
  <si>
    <t>対策済み</t>
    <rPh sb="0" eb="3">
      <t>タイサクス</t>
    </rPh>
    <phoneticPr fontId="2"/>
  </si>
  <si>
    <t>一部対策済み</t>
    <rPh sb="0" eb="2">
      <t>イチブ</t>
    </rPh>
    <rPh sb="2" eb="4">
      <t>タイサク</t>
    </rPh>
    <rPh sb="4" eb="5">
      <t>ス</t>
    </rPh>
    <phoneticPr fontId="2"/>
  </si>
  <si>
    <t>ない</t>
    <phoneticPr fontId="2"/>
  </si>
  <si>
    <t>充分にある</t>
    <rPh sb="0" eb="2">
      <t>ジュウブン</t>
    </rPh>
    <phoneticPr fontId="2"/>
  </si>
  <si>
    <t>ある</t>
    <phoneticPr fontId="2"/>
  </si>
  <si>
    <t>121～139</t>
    <phoneticPr fontId="2"/>
  </si>
  <si>
    <t>141～142</t>
    <phoneticPr fontId="2"/>
  </si>
  <si>
    <t>150～151</t>
    <phoneticPr fontId="2"/>
  </si>
  <si>
    <t>30～32</t>
    <phoneticPr fontId="2"/>
  </si>
  <si>
    <t>リストより選択</t>
    <rPh sb="5" eb="7">
      <t>センタク</t>
    </rPh>
    <phoneticPr fontId="2"/>
  </si>
  <si>
    <t>※</t>
    <phoneticPr fontId="2"/>
  </si>
  <si>
    <t>対策として、予備洗浄スプレー・凝固防止剤などのスプレー散布や浸漬などが挙げられます。</t>
    <rPh sb="0" eb="2">
      <t>タイサク</t>
    </rPh>
    <rPh sb="6" eb="10">
      <t>ヨビセンジョウ</t>
    </rPh>
    <rPh sb="15" eb="20">
      <t>ギョウコボウシザイ</t>
    </rPh>
    <rPh sb="27" eb="29">
      <t>サンプ</t>
    </rPh>
    <rPh sb="30" eb="32">
      <t>シンセキ</t>
    </rPh>
    <rPh sb="35" eb="36">
      <t>ア</t>
    </rPh>
    <phoneticPr fontId="2"/>
  </si>
  <si>
    <t>分解方法、水についてはいけない箇所など、洗浄物固有の特徴に応じた取り扱いをメーカーに確認していることを指します（取扱説明書・添付文書などが望ましい）。</t>
    <rPh sb="0" eb="4">
      <t>ブンカイホウホウ</t>
    </rPh>
    <rPh sb="5" eb="6">
      <t>ミズ</t>
    </rPh>
    <rPh sb="15" eb="17">
      <t>カショ</t>
    </rPh>
    <rPh sb="20" eb="25">
      <t>センジョウブツコユウ</t>
    </rPh>
    <rPh sb="26" eb="28">
      <t>トクチョウ</t>
    </rPh>
    <rPh sb="29" eb="30">
      <t>オウ</t>
    </rPh>
    <rPh sb="32" eb="33">
      <t>ト</t>
    </rPh>
    <rPh sb="34" eb="35">
      <t>アツカ</t>
    </rPh>
    <rPh sb="42" eb="44">
      <t>カクニン</t>
    </rPh>
    <rPh sb="51" eb="52">
      <t>サ</t>
    </rPh>
    <rPh sb="56" eb="61">
      <t>トリアツカイセツメイショ</t>
    </rPh>
    <rPh sb="62" eb="66">
      <t>テンプブンショ</t>
    </rPh>
    <rPh sb="69" eb="70">
      <t>ノゾ</t>
    </rPh>
    <phoneticPr fontId="2"/>
  </si>
  <si>
    <t>洗浄物ごとの洗浄工程を定め、作業者にわかりやすいようにマニュアルや掲示物などで周知されていますか？</t>
    <rPh sb="0" eb="3">
      <t>センジョウブツ</t>
    </rPh>
    <rPh sb="6" eb="10">
      <t>センジョウコウテイ</t>
    </rPh>
    <rPh sb="11" eb="12">
      <t>サダ</t>
    </rPh>
    <rPh sb="14" eb="17">
      <t>サギョウシャ</t>
    </rPh>
    <rPh sb="33" eb="36">
      <t>ケイジブツ</t>
    </rPh>
    <rPh sb="39" eb="41">
      <t>シュウチ</t>
    </rPh>
    <phoneticPr fontId="2"/>
  </si>
  <si>
    <t>洗浄物や洗浄剤の特性を考慮した上で洗浄工程が選定され、その工程内容が周知されていることを指します。</t>
    <rPh sb="0" eb="3">
      <t>センジョウブツ</t>
    </rPh>
    <rPh sb="4" eb="7">
      <t>センジョウザイ</t>
    </rPh>
    <rPh sb="8" eb="10">
      <t>トクセイ</t>
    </rPh>
    <rPh sb="11" eb="13">
      <t>コウリョ</t>
    </rPh>
    <rPh sb="15" eb="16">
      <t>ウエ</t>
    </rPh>
    <rPh sb="17" eb="21">
      <t>センジョウコウテイ</t>
    </rPh>
    <rPh sb="22" eb="24">
      <t>センテイ</t>
    </rPh>
    <rPh sb="29" eb="33">
      <t>コウテイナイヨウ</t>
    </rPh>
    <rPh sb="34" eb="36">
      <t>シュウチ</t>
    </rPh>
    <rPh sb="44" eb="45">
      <t>サ</t>
    </rPh>
    <phoneticPr fontId="2"/>
  </si>
  <si>
    <t>用手洗浄の洗浄・すすぎ方法が決められており、それに則って日常の洗浄を行っていますか？</t>
    <rPh sb="0" eb="4">
      <t>ヨウシュセンジョウ</t>
    </rPh>
    <rPh sb="5" eb="7">
      <t>センジョウ</t>
    </rPh>
    <rPh sb="11" eb="13">
      <t>ホウホウ</t>
    </rPh>
    <rPh sb="14" eb="15">
      <t>キ</t>
    </rPh>
    <phoneticPr fontId="2"/>
  </si>
  <si>
    <t>用手の洗浄方法とは浸漬時間やブラッシング回数などを指し、すすぎ方法とはすすぎ方（流水・シャワーなど）やその時間を指します。</t>
    <rPh sb="0" eb="2">
      <t>ヨウシュ</t>
    </rPh>
    <rPh sb="3" eb="5">
      <t>センジョウ</t>
    </rPh>
    <rPh sb="5" eb="7">
      <t>ホウホウ</t>
    </rPh>
    <rPh sb="9" eb="11">
      <t>シンセキ</t>
    </rPh>
    <rPh sb="11" eb="13">
      <t>ジカン</t>
    </rPh>
    <rPh sb="20" eb="22">
      <t>カイスウ</t>
    </rPh>
    <rPh sb="25" eb="26">
      <t>サ</t>
    </rPh>
    <rPh sb="31" eb="33">
      <t>ホウホウ</t>
    </rPh>
    <rPh sb="38" eb="39">
      <t>カタ</t>
    </rPh>
    <rPh sb="40" eb="42">
      <t>リュウスイ</t>
    </rPh>
    <rPh sb="53" eb="55">
      <t>ジカン</t>
    </rPh>
    <rPh sb="56" eb="57">
      <t>サ</t>
    </rPh>
    <phoneticPr fontId="2"/>
  </si>
  <si>
    <t>洗浄物の材質や形状に合った危惧を選択します。交換頻度は、一定の期間もしくは状態確認などで判断します。</t>
    <rPh sb="0" eb="3">
      <t>センジョウブツ</t>
    </rPh>
    <rPh sb="4" eb="6">
      <t>ザイシツ</t>
    </rPh>
    <rPh sb="7" eb="9">
      <t>ケイジョウ</t>
    </rPh>
    <rPh sb="10" eb="11">
      <t>ア</t>
    </rPh>
    <rPh sb="13" eb="15">
      <t>キグ</t>
    </rPh>
    <rPh sb="16" eb="18">
      <t>センタク</t>
    </rPh>
    <rPh sb="22" eb="26">
      <t>コウカンヒンド</t>
    </rPh>
    <rPh sb="28" eb="30">
      <t>イッテイ</t>
    </rPh>
    <rPh sb="31" eb="33">
      <t>キカン</t>
    </rPh>
    <rPh sb="37" eb="41">
      <t>ジョウタイカクニン</t>
    </rPh>
    <rPh sb="44" eb="46">
      <t>ハンダン</t>
    </rPh>
    <phoneticPr fontId="2"/>
  </si>
  <si>
    <t>条件とは、1バスケットに積載する量、ラック積載位置、最大積載量、最大負荷などを指します。</t>
    <rPh sb="0" eb="2">
      <t>ジョウケン</t>
    </rPh>
    <rPh sb="12" eb="14">
      <t>セキサイ</t>
    </rPh>
    <rPh sb="16" eb="17">
      <t>リョウ</t>
    </rPh>
    <rPh sb="21" eb="23">
      <t>セキサイ</t>
    </rPh>
    <rPh sb="23" eb="25">
      <t>イチ</t>
    </rPh>
    <rPh sb="26" eb="31">
      <t>サイダイセキサイリョウ</t>
    </rPh>
    <rPh sb="32" eb="36">
      <t>サイダイフカ</t>
    </rPh>
    <rPh sb="39" eb="40">
      <t>サ</t>
    </rPh>
    <phoneticPr fontId="2"/>
  </si>
  <si>
    <t>組立業務</t>
    <rPh sb="0" eb="2">
      <t>クミタテ</t>
    </rPh>
    <rPh sb="2" eb="4">
      <t>ギョウム</t>
    </rPh>
    <phoneticPr fontId="2"/>
  </si>
  <si>
    <t>メーカーが推奨するメンテナンス方法（例：ボックスロック部にメンテナンススプレーを撒布するなど）、正常に作動するかの機能性チェック（例：嚙み合わせや切れ味テストなど）を指します。</t>
    <rPh sb="18" eb="19">
      <t>レイ</t>
    </rPh>
    <rPh sb="27" eb="28">
      <t>ブ</t>
    </rPh>
    <rPh sb="40" eb="42">
      <t>サンプ</t>
    </rPh>
    <rPh sb="48" eb="50">
      <t>セイジョウ</t>
    </rPh>
    <rPh sb="51" eb="53">
      <t>サドウ</t>
    </rPh>
    <rPh sb="57" eb="60">
      <t>キノウセイ</t>
    </rPh>
    <rPh sb="65" eb="66">
      <t>レイ</t>
    </rPh>
    <rPh sb="67" eb="68">
      <t>カ</t>
    </rPh>
    <rPh sb="69" eb="70">
      <t>ア</t>
    </rPh>
    <rPh sb="73" eb="74">
      <t>キ</t>
    </rPh>
    <rPh sb="75" eb="76">
      <t>アジ</t>
    </rPh>
    <rPh sb="83" eb="84">
      <t>サ</t>
    </rPh>
    <phoneticPr fontId="2"/>
  </si>
  <si>
    <t>組織片や毛髪などの異物が紛れ込んでいないか、器具・器械に異変がないかなどを目視で確認することを指します。</t>
    <rPh sb="0" eb="3">
      <t>ソシキヘン</t>
    </rPh>
    <rPh sb="4" eb="6">
      <t>モウハツ</t>
    </rPh>
    <rPh sb="9" eb="11">
      <t>イブツ</t>
    </rPh>
    <rPh sb="12" eb="13">
      <t>マギ</t>
    </rPh>
    <rPh sb="14" eb="15">
      <t>コ</t>
    </rPh>
    <rPh sb="22" eb="24">
      <t>キグ</t>
    </rPh>
    <rPh sb="25" eb="27">
      <t>キカイ</t>
    </rPh>
    <rPh sb="28" eb="30">
      <t>イヘン</t>
    </rPh>
    <rPh sb="37" eb="39">
      <t>モクシ</t>
    </rPh>
    <rPh sb="40" eb="42">
      <t>カクニン</t>
    </rPh>
    <rPh sb="47" eb="48">
      <t>サ</t>
    </rPh>
    <phoneticPr fontId="2"/>
  </si>
  <si>
    <t>包装材の取り扱い説明書を確認して、仕様や適合性の観点から適切に使用していることを指します。メーカーの仕様から外れる板合い妥当性の検証が必要です。</t>
    <rPh sb="0" eb="3">
      <t>ホウソウザイ</t>
    </rPh>
    <rPh sb="4" eb="5">
      <t>ト</t>
    </rPh>
    <rPh sb="17" eb="19">
      <t>シヨウ</t>
    </rPh>
    <rPh sb="20" eb="23">
      <t>テキゴウセイ</t>
    </rPh>
    <rPh sb="24" eb="26">
      <t>カンテン</t>
    </rPh>
    <rPh sb="28" eb="30">
      <t>テキセツ</t>
    </rPh>
    <rPh sb="31" eb="33">
      <t>シヨウ</t>
    </rPh>
    <rPh sb="40" eb="41">
      <t>サ</t>
    </rPh>
    <rPh sb="50" eb="52">
      <t>シヨウ</t>
    </rPh>
    <rPh sb="54" eb="55">
      <t>ハズ</t>
    </rPh>
    <phoneticPr fontId="2"/>
  </si>
  <si>
    <t>滅菌バッグの種類によって推奨の温度や時間が異なることがあります。</t>
    <rPh sb="0" eb="2">
      <t>メッキン</t>
    </rPh>
    <rPh sb="6" eb="8">
      <t>シュルイ</t>
    </rPh>
    <rPh sb="12" eb="14">
      <t>スイショウ</t>
    </rPh>
    <rPh sb="15" eb="17">
      <t>オンド</t>
    </rPh>
    <rPh sb="18" eb="20">
      <t>ジカン</t>
    </rPh>
    <rPh sb="21" eb="22">
      <t>コト</t>
    </rPh>
    <phoneticPr fontId="2"/>
  </si>
  <si>
    <t>包装のワーストケースにおいて無菌バリアシステムが維持されていることを検証します。確認方法として引張試験、バーストテスト、レッドチェック、染料透過試験などが挙げられます。</t>
    <rPh sb="0" eb="2">
      <t>ホウソウ</t>
    </rPh>
    <rPh sb="14" eb="16">
      <t>ムキン</t>
    </rPh>
    <rPh sb="24" eb="26">
      <t>イジ</t>
    </rPh>
    <rPh sb="34" eb="36">
      <t>ケンショウ</t>
    </rPh>
    <rPh sb="40" eb="44">
      <t>カクニンホウホウ</t>
    </rPh>
    <rPh sb="47" eb="49">
      <t>インチョウ</t>
    </rPh>
    <rPh sb="49" eb="51">
      <t>シケン</t>
    </rPh>
    <rPh sb="68" eb="72">
      <t>センリョウトウカ</t>
    </rPh>
    <rPh sb="72" eb="74">
      <t>シケン</t>
    </rPh>
    <rPh sb="77" eb="78">
      <t>ア</t>
    </rPh>
    <phoneticPr fontId="2"/>
  </si>
  <si>
    <t>滅菌コンテナはメーカの指示に従って再使用されていますか？</t>
    <rPh sb="0" eb="2">
      <t>メッキン</t>
    </rPh>
    <rPh sb="11" eb="13">
      <t>シジ</t>
    </rPh>
    <rPh sb="14" eb="15">
      <t>シタガ</t>
    </rPh>
    <rPh sb="17" eb="20">
      <t>サイシヨウ</t>
    </rPh>
    <phoneticPr fontId="2"/>
  </si>
  <si>
    <t>ガスケットの点検・フィルター交換・洗浄などをメーカーが指定した頻度・手順で実施していることを指します。</t>
    <rPh sb="6" eb="8">
      <t>テンケン</t>
    </rPh>
    <rPh sb="14" eb="16">
      <t>コウカン</t>
    </rPh>
    <rPh sb="17" eb="19">
      <t>センジョウ</t>
    </rPh>
    <rPh sb="27" eb="29">
      <t>シテイ</t>
    </rPh>
    <rPh sb="31" eb="33">
      <t>ヒンド</t>
    </rPh>
    <rPh sb="34" eb="36">
      <t>テジュン</t>
    </rPh>
    <phoneticPr fontId="2"/>
  </si>
  <si>
    <t>滅菌コンテナの不正開封の防止・発見の仕組みがありますか？</t>
    <rPh sb="0" eb="2">
      <t>メッキン</t>
    </rPh>
    <rPh sb="7" eb="11">
      <t>フセイカイフウ</t>
    </rPh>
    <rPh sb="12" eb="14">
      <t>ボウシ</t>
    </rPh>
    <rPh sb="15" eb="17">
      <t>ハッケン</t>
    </rPh>
    <rPh sb="18" eb="20">
      <t>シク</t>
    </rPh>
    <phoneticPr fontId="2"/>
  </si>
  <si>
    <t>例：ロッキングフラップにインジケータ付きリードシールなどを差し込み開封したことを目視で確認できる仕組み、などを指します。</t>
    <rPh sb="0" eb="1">
      <t>レイ</t>
    </rPh>
    <rPh sb="18" eb="19">
      <t>ツ</t>
    </rPh>
    <rPh sb="29" eb="30">
      <t>サ</t>
    </rPh>
    <rPh sb="31" eb="32">
      <t>コ</t>
    </rPh>
    <rPh sb="33" eb="35">
      <t>カイフウ</t>
    </rPh>
    <rPh sb="55" eb="56">
      <t>サ</t>
    </rPh>
    <phoneticPr fontId="2"/>
  </si>
  <si>
    <t>ラップ材のインジケータテープ固定はあらゆる方向から見えるように広範囲に渡って行っていますか？</t>
    <rPh sb="3" eb="4">
      <t>ザイ</t>
    </rPh>
    <rPh sb="14" eb="16">
      <t>コテイ</t>
    </rPh>
    <rPh sb="21" eb="23">
      <t>ホウコウ</t>
    </rPh>
    <rPh sb="25" eb="26">
      <t>ミ</t>
    </rPh>
    <rPh sb="31" eb="34">
      <t>コウハンイ</t>
    </rPh>
    <rPh sb="35" eb="36">
      <t>ワタ</t>
    </rPh>
    <rPh sb="38" eb="39">
      <t>オコナ</t>
    </rPh>
    <phoneticPr fontId="2"/>
  </si>
  <si>
    <t>包装材に滅菌年月日、有効期限を表示していますか？</t>
    <rPh sb="0" eb="3">
      <t>ホウソウザイ</t>
    </rPh>
    <rPh sb="4" eb="9">
      <t>メッキンネンガッピ</t>
    </rPh>
    <rPh sb="10" eb="14">
      <t>ユウコウキゲン</t>
    </rPh>
    <rPh sb="15" eb="17">
      <t>ヒョウジ</t>
    </rPh>
    <phoneticPr fontId="2"/>
  </si>
  <si>
    <t>滅菌年月日、有効期限の一方のみを表示する場合、院内でどちらを表示するか統一しておく必要があります。</t>
    <rPh sb="0" eb="5">
      <t>メッキンネンガッピ</t>
    </rPh>
    <rPh sb="6" eb="8">
      <t>ユウコウ</t>
    </rPh>
    <rPh sb="8" eb="10">
      <t>キゲン</t>
    </rPh>
    <rPh sb="11" eb="13">
      <t>イッポウ</t>
    </rPh>
    <rPh sb="16" eb="18">
      <t>ヒョウジ</t>
    </rPh>
    <rPh sb="20" eb="22">
      <t>バアイ</t>
    </rPh>
    <rPh sb="23" eb="25">
      <t>インナイ</t>
    </rPh>
    <rPh sb="30" eb="32">
      <t>ヒョウジ</t>
    </rPh>
    <rPh sb="35" eb="37">
      <t>トウイツ</t>
    </rPh>
    <rPh sb="41" eb="43">
      <t>ヒツヨウ</t>
    </rPh>
    <phoneticPr fontId="2"/>
  </si>
  <si>
    <t>滅菌業務</t>
    <rPh sb="0" eb="2">
      <t>メッキン</t>
    </rPh>
    <rPh sb="2" eb="4">
      <t>ギョウム</t>
    </rPh>
    <phoneticPr fontId="2"/>
  </si>
  <si>
    <t>条件とは、最大/最小の積載量、重量・包装形態を考慮したラックへの配置を指します。</t>
    <rPh sb="0" eb="2">
      <t>ジョウケン</t>
    </rPh>
    <rPh sb="5" eb="7">
      <t>サイダイ</t>
    </rPh>
    <rPh sb="8" eb="10">
      <t>サイショウ</t>
    </rPh>
    <rPh sb="11" eb="14">
      <t>セキサイリョウ</t>
    </rPh>
    <rPh sb="15" eb="17">
      <t>ジュウリョウ</t>
    </rPh>
    <rPh sb="18" eb="22">
      <t>ホウソウケイタイ</t>
    </rPh>
    <rPh sb="23" eb="25">
      <t>コウリョ</t>
    </rPh>
    <rPh sb="32" eb="34">
      <t>ハイチ</t>
    </rPh>
    <rPh sb="35" eb="36">
      <t>サ</t>
    </rPh>
    <phoneticPr fontId="2"/>
  </si>
  <si>
    <t>蒸気滅菌のモニタリング</t>
    <rPh sb="0" eb="2">
      <t>ジョウキ</t>
    </rPh>
    <rPh sb="2" eb="4">
      <t>メッキン</t>
    </rPh>
    <phoneticPr fontId="2"/>
  </si>
  <si>
    <t>低温滅菌のモニタリング</t>
    <rPh sb="0" eb="2">
      <t>テイオン</t>
    </rPh>
    <rPh sb="2" eb="4">
      <t>メッキン</t>
    </rPh>
    <phoneticPr fontId="2"/>
  </si>
  <si>
    <t>※</t>
    <phoneticPr fontId="2"/>
  </si>
  <si>
    <t>※</t>
    <phoneticPr fontId="2"/>
  </si>
  <si>
    <t>包装内部用化学的インジケータ（タイプ4、5、6のいずれか）を包装材内部に設置していますか？</t>
    <rPh sb="0" eb="5">
      <t>ホウソウナイブヨウ</t>
    </rPh>
    <rPh sb="5" eb="8">
      <t>カガクテキ</t>
    </rPh>
    <rPh sb="30" eb="33">
      <t>ホウソウザイ</t>
    </rPh>
    <rPh sb="33" eb="35">
      <t>ナイブ</t>
    </rPh>
    <rPh sb="36" eb="38">
      <t>セッチ</t>
    </rPh>
    <phoneticPr fontId="2"/>
  </si>
  <si>
    <t>包装内部用の化学的インジケータを使用しないことの妥当性を証明していて、使用しない場合には「該当なし」を選択してください。</t>
    <rPh sb="0" eb="2">
      <t>ホウソウ</t>
    </rPh>
    <rPh sb="2" eb="4">
      <t>ナイブ</t>
    </rPh>
    <rPh sb="4" eb="5">
      <t>ヨウ</t>
    </rPh>
    <rPh sb="35" eb="37">
      <t>シヨウ</t>
    </rPh>
    <rPh sb="40" eb="42">
      <t>バアイ</t>
    </rPh>
    <rPh sb="45" eb="47">
      <t>ガイトウ</t>
    </rPh>
    <rPh sb="51" eb="53">
      <t>センタク</t>
    </rPh>
    <phoneticPr fontId="2"/>
  </si>
  <si>
    <t>該当なし</t>
    <rPh sb="0" eb="2">
      <t>ガイトウ</t>
    </rPh>
    <phoneticPr fontId="2"/>
  </si>
  <si>
    <t>保有していない</t>
    <rPh sb="0" eb="2">
      <t>ホユウ</t>
    </rPh>
    <phoneticPr fontId="2"/>
  </si>
  <si>
    <t>パラメトリックリリース</t>
    <phoneticPr fontId="2"/>
  </si>
  <si>
    <t>ガイドライン2021では毎回に変わっていますが、猶予期間として本評価ツールVer.1.0においてはガイドライン2015で勧告されていた1日1回以上も合格としています。</t>
    <rPh sb="12" eb="14">
      <t>マイカイ</t>
    </rPh>
    <rPh sb="15" eb="16">
      <t>カ</t>
    </rPh>
    <rPh sb="24" eb="28">
      <t>ユウヨキカン</t>
    </rPh>
    <rPh sb="31" eb="34">
      <t>ホンヒョウカ</t>
    </rPh>
    <rPh sb="60" eb="62">
      <t>カンコク</t>
    </rPh>
    <rPh sb="68" eb="69">
      <t>ニチ</t>
    </rPh>
    <rPh sb="70" eb="71">
      <t>カイ</t>
    </rPh>
    <rPh sb="71" eb="73">
      <t>イジョウ</t>
    </rPh>
    <rPh sb="74" eb="76">
      <t>ゴウカク</t>
    </rPh>
    <phoneticPr fontId="2"/>
  </si>
  <si>
    <t>バリデーション</t>
    <phoneticPr fontId="2"/>
  </si>
  <si>
    <t>滅菌モニタリング（共通）</t>
    <rPh sb="0" eb="2">
      <t>メッキン</t>
    </rPh>
    <rPh sb="9" eb="11">
      <t>キョウツウ</t>
    </rPh>
    <phoneticPr fontId="2"/>
  </si>
  <si>
    <t>洗浄のバリデーション</t>
    <rPh sb="0" eb="2">
      <t>センジョウ</t>
    </rPh>
    <phoneticPr fontId="2"/>
  </si>
  <si>
    <t>過酸化水素ガス滅菌および過酸化水素ガスプラズマ滅菌に関してはPCDに対する参照規格が無いため、各メーカーの推奨する方法に従って使用します。</t>
    <rPh sb="0" eb="5">
      <t>カサンカスイソ</t>
    </rPh>
    <rPh sb="7" eb="9">
      <t>メッキン</t>
    </rPh>
    <rPh sb="12" eb="17">
      <t>カサンカスイソ</t>
    </rPh>
    <rPh sb="23" eb="25">
      <t>メッキン</t>
    </rPh>
    <rPh sb="26" eb="27">
      <t>カン</t>
    </rPh>
    <rPh sb="34" eb="35">
      <t>タイ</t>
    </rPh>
    <rPh sb="37" eb="41">
      <t>サンショウキカク</t>
    </rPh>
    <rPh sb="42" eb="43">
      <t>ナ</t>
    </rPh>
    <rPh sb="47" eb="48">
      <t>カク</t>
    </rPh>
    <rPh sb="53" eb="55">
      <t>スイショウ</t>
    </rPh>
    <rPh sb="57" eb="59">
      <t>ホウホウ</t>
    </rPh>
    <rPh sb="60" eb="61">
      <t>シタガ</t>
    </rPh>
    <rPh sb="63" eb="65">
      <t>シヨウ</t>
    </rPh>
    <phoneticPr fontId="2"/>
  </si>
  <si>
    <t>インプラント（生体植え込み器具）を滅菌する工程については、生物学的インジケータを毎回使用し陰性結果を確認後に払出ししていますか？</t>
    <rPh sb="7" eb="10">
      <t>セイタイウ</t>
    </rPh>
    <rPh sb="11" eb="12">
      <t>コ</t>
    </rPh>
    <rPh sb="13" eb="15">
      <t>キグ</t>
    </rPh>
    <rPh sb="17" eb="19">
      <t>メッキン</t>
    </rPh>
    <rPh sb="21" eb="23">
      <t>コウテイ</t>
    </rPh>
    <rPh sb="29" eb="33">
      <t>セイブツガクテキ</t>
    </rPh>
    <rPh sb="40" eb="44">
      <t>マイカイシヨウ</t>
    </rPh>
    <rPh sb="45" eb="49">
      <t>インセイケッカ</t>
    </rPh>
    <rPh sb="50" eb="53">
      <t>カクニンゴ</t>
    </rPh>
    <rPh sb="54" eb="56">
      <t>ハライダ</t>
    </rPh>
    <phoneticPr fontId="2"/>
  </si>
  <si>
    <t>仕組みとは、リコール対象の器具・器械の特定や識別方法、供給先とリコールのための協議を行う手順などを指します。</t>
    <rPh sb="0" eb="2">
      <t>シク</t>
    </rPh>
    <rPh sb="10" eb="12">
      <t>タイショウ</t>
    </rPh>
    <rPh sb="13" eb="15">
      <t>キグ</t>
    </rPh>
    <rPh sb="16" eb="18">
      <t>キカイ</t>
    </rPh>
    <rPh sb="19" eb="21">
      <t>トクテイ</t>
    </rPh>
    <rPh sb="22" eb="26">
      <t>シキベツホウホウ</t>
    </rPh>
    <rPh sb="27" eb="30">
      <t>キョウキュウサキ</t>
    </rPh>
    <rPh sb="39" eb="41">
      <t>キョウギ</t>
    </rPh>
    <rPh sb="42" eb="43">
      <t>オコナ</t>
    </rPh>
    <rPh sb="44" eb="46">
      <t>テジュン</t>
    </rPh>
    <rPh sb="49" eb="50">
      <t>サ</t>
    </rPh>
    <phoneticPr fontId="2"/>
  </si>
  <si>
    <t>滅菌工程に必要な条件（例：高圧蒸気滅菌の場合は、温度・圧力・時間を際します）に到達したかを記録紙などで確認することを指します。</t>
    <rPh sb="0" eb="4">
      <t>メッキンコウテイ</t>
    </rPh>
    <rPh sb="5" eb="7">
      <t>ヒツヨウ</t>
    </rPh>
    <rPh sb="8" eb="10">
      <t>ジョウケン</t>
    </rPh>
    <rPh sb="11" eb="12">
      <t>レイ</t>
    </rPh>
    <rPh sb="13" eb="19">
      <t>コウアツジョウキメッキン</t>
    </rPh>
    <rPh sb="20" eb="22">
      <t>バアイ</t>
    </rPh>
    <rPh sb="24" eb="26">
      <t>オンド</t>
    </rPh>
    <rPh sb="27" eb="29">
      <t>アツリョク</t>
    </rPh>
    <rPh sb="30" eb="32">
      <t>ジカン</t>
    </rPh>
    <rPh sb="33" eb="34">
      <t>サイ</t>
    </rPh>
    <rPh sb="39" eb="41">
      <t>トウタツ</t>
    </rPh>
    <rPh sb="45" eb="48">
      <t>キロクシ</t>
    </rPh>
    <rPh sb="51" eb="53">
      <t>カクニン</t>
    </rPh>
    <rPh sb="58" eb="59">
      <t>サ</t>
    </rPh>
    <phoneticPr fontId="2"/>
  </si>
  <si>
    <t>バリデーションを実施するにあたり、病院職員が各項目を確認・承認していますか？</t>
    <rPh sb="8" eb="10">
      <t>ジッシ</t>
    </rPh>
    <rPh sb="17" eb="21">
      <t>ビョウインショクイン</t>
    </rPh>
    <rPh sb="22" eb="25">
      <t>カクコウモク</t>
    </rPh>
    <rPh sb="26" eb="28">
      <t>カクニン</t>
    </rPh>
    <rPh sb="29" eb="31">
      <t>ショウニン</t>
    </rPh>
    <phoneticPr fontId="2"/>
  </si>
  <si>
    <t>該当者は、第1種滅菌技師または第2種滅菌技士いずれかの資格を有してい居ることが推奨されます。</t>
    <rPh sb="0" eb="3">
      <t>ガイトウシャ</t>
    </rPh>
    <rPh sb="5" eb="6">
      <t>ダイ</t>
    </rPh>
    <rPh sb="7" eb="8">
      <t>シュ</t>
    </rPh>
    <rPh sb="8" eb="10">
      <t>メッキン</t>
    </rPh>
    <rPh sb="10" eb="12">
      <t>ギシ</t>
    </rPh>
    <rPh sb="15" eb="16">
      <t>ダイ</t>
    </rPh>
    <rPh sb="17" eb="18">
      <t>シュ</t>
    </rPh>
    <rPh sb="18" eb="22">
      <t>メッキンギシ</t>
    </rPh>
    <rPh sb="27" eb="29">
      <t>シカク</t>
    </rPh>
    <phoneticPr fontId="2"/>
  </si>
  <si>
    <t>導入時、洗浄器がメーカーの仕様に従って設置されたことを確認していますか？</t>
    <rPh sb="0" eb="3">
      <t>ドウニュウジ</t>
    </rPh>
    <rPh sb="4" eb="7">
      <t>センジョウキ</t>
    </rPh>
    <rPh sb="13" eb="15">
      <t>シヨウ</t>
    </rPh>
    <rPh sb="16" eb="17">
      <t>シタガ</t>
    </rPh>
    <rPh sb="19" eb="21">
      <t>セッチ</t>
    </rPh>
    <rPh sb="27" eb="29">
      <t>カクニン</t>
    </rPh>
    <phoneticPr fontId="2"/>
  </si>
  <si>
    <t>一般的に洗浄器メーカーに委託します。</t>
    <rPh sb="0" eb="3">
      <t>イッパンテキ</t>
    </rPh>
    <rPh sb="4" eb="7">
      <t>センジョウキ</t>
    </rPh>
    <rPh sb="12" eb="14">
      <t>イタク</t>
    </rPh>
    <phoneticPr fontId="2"/>
  </si>
  <si>
    <t>洗浄に使用する水は全硬度を、すすぎに使用する何か処理水は導電率を定期的に測定します。</t>
    <rPh sb="0" eb="2">
      <t>センジョウ</t>
    </rPh>
    <rPh sb="3" eb="5">
      <t>シヨウ</t>
    </rPh>
    <rPh sb="7" eb="8">
      <t>ミズ</t>
    </rPh>
    <rPh sb="9" eb="10">
      <t>ゼン</t>
    </rPh>
    <rPh sb="10" eb="12">
      <t>コウド</t>
    </rPh>
    <rPh sb="18" eb="27">
      <t>シヨウスルナンカショリスイ</t>
    </rPh>
    <rPh sb="28" eb="31">
      <t>ドウデンリツ</t>
    </rPh>
    <rPh sb="32" eb="35">
      <t>テイキテキ</t>
    </rPh>
    <rPh sb="36" eb="38">
      <t>ソクテイ</t>
    </rPh>
    <phoneticPr fontId="2"/>
  </si>
  <si>
    <t>IQ（据付時適格性確認）</t>
    <rPh sb="3" eb="6">
      <t>スエツケジ</t>
    </rPh>
    <rPh sb="6" eb="11">
      <t>テキカクセイカクニン</t>
    </rPh>
    <phoneticPr fontId="2"/>
  </si>
  <si>
    <t>OQ（運転時適格性確認）</t>
    <rPh sb="3" eb="11">
      <t>ウンテンジテキカクセイカクニン</t>
    </rPh>
    <phoneticPr fontId="2"/>
  </si>
  <si>
    <t>導入時、メーカーが定めた仕様通りに洗浄器が動作したことを確認していますか？</t>
    <rPh sb="0" eb="3">
      <t>ドウニュウジ</t>
    </rPh>
    <rPh sb="9" eb="10">
      <t>サダ</t>
    </rPh>
    <rPh sb="12" eb="15">
      <t>シヨウドオ</t>
    </rPh>
    <rPh sb="17" eb="20">
      <t>センジョウキ</t>
    </rPh>
    <rPh sb="21" eb="23">
      <t>ドウサ</t>
    </rPh>
    <rPh sb="28" eb="30">
      <t>カクニン</t>
    </rPh>
    <phoneticPr fontId="2"/>
  </si>
  <si>
    <t>洗浄効果試験では、洗浄しにくいと思われる洗浄物を選定することが重要です。基準とは、洗浄物に残留するタンパク質が200μg/器械以下であることです。</t>
    <rPh sb="0" eb="6">
      <t>センジョウコウカシケン</t>
    </rPh>
    <rPh sb="9" eb="11">
      <t>センジョウ</t>
    </rPh>
    <rPh sb="16" eb="17">
      <t>オモ</t>
    </rPh>
    <rPh sb="20" eb="23">
      <t>センジョウブツ</t>
    </rPh>
    <rPh sb="24" eb="26">
      <t>センテイ</t>
    </rPh>
    <rPh sb="31" eb="33">
      <t>ジュウヨウ</t>
    </rPh>
    <rPh sb="36" eb="38">
      <t>キジュン</t>
    </rPh>
    <rPh sb="41" eb="44">
      <t>センジョウブツ</t>
    </rPh>
    <rPh sb="45" eb="47">
      <t>ザンリュウ</t>
    </rPh>
    <rPh sb="53" eb="54">
      <t>シツ</t>
    </rPh>
    <rPh sb="61" eb="65">
      <t>キカイイカ</t>
    </rPh>
    <phoneticPr fontId="2"/>
  </si>
  <si>
    <t>手順を定めるには分類ごとに洗浄効果試験を実施し基準を満たしている必要があります。</t>
    <rPh sb="0" eb="2">
      <t>テジュン</t>
    </rPh>
    <rPh sb="3" eb="4">
      <t>サダ</t>
    </rPh>
    <rPh sb="8" eb="10">
      <t>ブンルイ</t>
    </rPh>
    <phoneticPr fontId="2"/>
  </si>
  <si>
    <t>蒸気滅菌のバリデーション</t>
    <rPh sb="0" eb="4">
      <t>ジョウキメッキン</t>
    </rPh>
    <phoneticPr fontId="2"/>
  </si>
  <si>
    <t>低温滅菌のバリデーション</t>
    <rPh sb="0" eb="2">
      <t>テイオン</t>
    </rPh>
    <rPh sb="2" eb="4">
      <t>メッキン</t>
    </rPh>
    <phoneticPr fontId="2"/>
  </si>
  <si>
    <t>性能に関しては、自施設の滅菌物の滅菌条件をすべて満たす必要があります。</t>
    <rPh sb="0" eb="2">
      <t>セイノウ</t>
    </rPh>
    <rPh sb="3" eb="4">
      <t>カン</t>
    </rPh>
    <rPh sb="8" eb="9">
      <t>ジ</t>
    </rPh>
    <rPh sb="9" eb="11">
      <t>シセツ</t>
    </rPh>
    <rPh sb="12" eb="15">
      <t>メッキンブツ</t>
    </rPh>
    <rPh sb="16" eb="20">
      <t>メッキンジョウケン</t>
    </rPh>
    <rPh sb="24" eb="25">
      <t>ミ</t>
    </rPh>
    <rPh sb="27" eb="29">
      <t>ヒツヨウ</t>
    </rPh>
    <phoneticPr fontId="2"/>
  </si>
  <si>
    <t>滅菌物をその特徴によって分類し、分類毎に滅菌処理の方法を決めていますか？</t>
    <rPh sb="0" eb="3">
      <t>メッキンブツ</t>
    </rPh>
    <rPh sb="6" eb="8">
      <t>トクチョウ</t>
    </rPh>
    <rPh sb="12" eb="14">
      <t>ブンルイ</t>
    </rPh>
    <rPh sb="16" eb="19">
      <t>ブンルイゴト</t>
    </rPh>
    <rPh sb="20" eb="24">
      <t>メッキンショリ</t>
    </rPh>
    <rPh sb="25" eb="27">
      <t>ホウホウ</t>
    </rPh>
    <rPh sb="28" eb="29">
      <t>キ</t>
    </rPh>
    <phoneticPr fontId="2"/>
  </si>
  <si>
    <t>特徴とは、形状や構造、材質、重量、包装方法などを指します。</t>
    <rPh sb="0" eb="2">
      <t>トクチョウ</t>
    </rPh>
    <rPh sb="5" eb="7">
      <t>ケイジョウ</t>
    </rPh>
    <rPh sb="8" eb="10">
      <t>コウゾウ</t>
    </rPh>
    <rPh sb="11" eb="13">
      <t>ザイシツ</t>
    </rPh>
    <rPh sb="14" eb="16">
      <t>ジュウリョウ</t>
    </rPh>
    <rPh sb="17" eb="21">
      <t>ホウソウホウホウ</t>
    </rPh>
    <rPh sb="24" eb="25">
      <t>サ</t>
    </rPh>
    <phoneticPr fontId="2"/>
  </si>
  <si>
    <t>PQ（稼働性能適格性確認）</t>
    <rPh sb="3" eb="7">
      <t>カドウセイノウ</t>
    </rPh>
    <rPh sb="7" eb="12">
      <t>テキカクセイカクニン</t>
    </rPh>
    <phoneticPr fontId="2"/>
  </si>
  <si>
    <t>データロガーなどを用いて測定、確認することを指します。</t>
    <rPh sb="9" eb="10">
      <t>モチ</t>
    </rPh>
    <rPh sb="12" eb="14">
      <t>ソクテイ</t>
    </rPh>
    <rPh sb="15" eb="17">
      <t>カクニン</t>
    </rPh>
    <rPh sb="22" eb="23">
      <t>サ</t>
    </rPh>
    <phoneticPr fontId="2"/>
  </si>
  <si>
    <t>導入時、滅菌器がメーカーの仕様に従って設置されたことを確認していますか？</t>
    <rPh sb="0" eb="3">
      <t>ドウニュウジ</t>
    </rPh>
    <rPh sb="4" eb="6">
      <t>メッキン</t>
    </rPh>
    <rPh sb="6" eb="7">
      <t>キ</t>
    </rPh>
    <rPh sb="13" eb="15">
      <t>シヨウ</t>
    </rPh>
    <rPh sb="16" eb="17">
      <t>シタガ</t>
    </rPh>
    <rPh sb="19" eb="21">
      <t>セッチ</t>
    </rPh>
    <rPh sb="27" eb="29">
      <t>カクニン</t>
    </rPh>
    <phoneticPr fontId="2"/>
  </si>
  <si>
    <t>空運転で庫内各所の温度分布測定を行っていますか？</t>
    <rPh sb="0" eb="3">
      <t>カラウンテン</t>
    </rPh>
    <rPh sb="4" eb="6">
      <t>コナイ</t>
    </rPh>
    <rPh sb="6" eb="7">
      <t>カク</t>
    </rPh>
    <rPh sb="7" eb="8">
      <t>ショ</t>
    </rPh>
    <rPh sb="9" eb="15">
      <t>オンドブンプソクテイ</t>
    </rPh>
    <rPh sb="16" eb="17">
      <t>オコナ</t>
    </rPh>
    <phoneticPr fontId="2"/>
  </si>
  <si>
    <t>【データロガーを用いたPQを実施していない施設】</t>
    <rPh sb="8" eb="9">
      <t>モチ</t>
    </rPh>
    <rPh sb="14" eb="16">
      <t>ジッシ</t>
    </rPh>
    <rPh sb="21" eb="23">
      <t>シセツ</t>
    </rPh>
    <phoneticPr fontId="2"/>
  </si>
  <si>
    <t>マスター製品よりも滅菌が困難と考えられる器具・器械を新たに処理する場合、もしくは最大積載重量を超える場合などがあてはまります。</t>
    <rPh sb="4" eb="6">
      <t>セイヒン</t>
    </rPh>
    <rPh sb="9" eb="11">
      <t>メッキン</t>
    </rPh>
    <rPh sb="12" eb="14">
      <t>コンナン</t>
    </rPh>
    <rPh sb="15" eb="16">
      <t>カンガ</t>
    </rPh>
    <rPh sb="20" eb="22">
      <t>キグ</t>
    </rPh>
    <rPh sb="23" eb="25">
      <t>キカイ</t>
    </rPh>
    <rPh sb="26" eb="27">
      <t>アラ</t>
    </rPh>
    <rPh sb="29" eb="31">
      <t>ショリ</t>
    </rPh>
    <rPh sb="33" eb="35">
      <t>バアイ</t>
    </rPh>
    <rPh sb="40" eb="42">
      <t>サイダイ</t>
    </rPh>
    <rPh sb="42" eb="44">
      <t>セキサイ</t>
    </rPh>
    <rPh sb="44" eb="46">
      <t>ジュウリョウ</t>
    </rPh>
    <rPh sb="47" eb="48">
      <t>コ</t>
    </rPh>
    <rPh sb="50" eb="52">
      <t>バアイ</t>
    </rPh>
    <phoneticPr fontId="2"/>
  </si>
  <si>
    <t>メーカーからの情報提供により特定した最低温度部位（コールドスポット）に滅菌物を置き、最小積載量と最大積載量でそれぞれ評価します。最も条件の悪い滅菌物が複数ある場合は、それぞれの包装内部にBIを置きます。設問55のPQを実施している場合（「はい」と回答している場合）で本設問の試験を実施していない場合は、「いいえ」ではなく「該当なし」を選択してください。</t>
    <rPh sb="7" eb="11">
      <t>ジョウホウテイキョウ</t>
    </rPh>
    <rPh sb="14" eb="16">
      <t>トクテイ</t>
    </rPh>
    <rPh sb="18" eb="24">
      <t>サイテイオンドブイ</t>
    </rPh>
    <rPh sb="35" eb="38">
      <t>メッキンブツ</t>
    </rPh>
    <rPh sb="39" eb="40">
      <t>オ</t>
    </rPh>
    <rPh sb="42" eb="47">
      <t>サイショウセキサイリョウ</t>
    </rPh>
    <rPh sb="48" eb="53">
      <t>サイダイセキサイリョウ</t>
    </rPh>
    <rPh sb="58" eb="60">
      <t>ヒョウカ</t>
    </rPh>
    <rPh sb="64" eb="65">
      <t>モット</t>
    </rPh>
    <rPh sb="66" eb="68">
      <t>ジョウケン</t>
    </rPh>
    <rPh sb="88" eb="92">
      <t>ホウソウナイブ</t>
    </rPh>
    <rPh sb="96" eb="97">
      <t>オ</t>
    </rPh>
    <rPh sb="101" eb="103">
      <t>セツモン</t>
    </rPh>
    <rPh sb="109" eb="111">
      <t>ジッシ</t>
    </rPh>
    <rPh sb="115" eb="117">
      <t>バアイ</t>
    </rPh>
    <rPh sb="123" eb="125">
      <t>カイトウ</t>
    </rPh>
    <rPh sb="129" eb="131">
      <t>バアイ</t>
    </rPh>
    <rPh sb="133" eb="134">
      <t>ホン</t>
    </rPh>
    <rPh sb="134" eb="136">
      <t>セツモン</t>
    </rPh>
    <rPh sb="137" eb="139">
      <t>シケン</t>
    </rPh>
    <rPh sb="161" eb="163">
      <t>ガイトウ</t>
    </rPh>
    <rPh sb="167" eb="169">
      <t>センタク</t>
    </rPh>
    <phoneticPr fontId="2"/>
  </si>
  <si>
    <t>標準作業手順書</t>
    <rPh sb="0" eb="7">
      <t>ヒョウジュンサギョウテジュンショ</t>
    </rPh>
    <phoneticPr fontId="2"/>
  </si>
  <si>
    <t>滅菌剤の品質維持のために滅菌剤メーカーの指示通りに保管・管理していますか？</t>
    <rPh sb="0" eb="2">
      <t>メッキン</t>
    </rPh>
    <rPh sb="2" eb="3">
      <t>ザイ</t>
    </rPh>
    <rPh sb="28" eb="30">
      <t>カンリ</t>
    </rPh>
    <phoneticPr fontId="2"/>
  </si>
  <si>
    <t>滅菌剤メーカーより安全データシート・添付文書などを入手し、品質維持のために指示通りに保管していることを指します。</t>
    <rPh sb="0" eb="3">
      <t>メッキンザイ</t>
    </rPh>
    <rPh sb="9" eb="11">
      <t>アンゼン</t>
    </rPh>
    <rPh sb="18" eb="22">
      <t>テンプブンショ</t>
    </rPh>
    <rPh sb="25" eb="27">
      <t>ニュウシュ</t>
    </rPh>
    <rPh sb="29" eb="33">
      <t>ヒンシツイジ</t>
    </rPh>
    <rPh sb="37" eb="40">
      <t>シジドオ</t>
    </rPh>
    <rPh sb="42" eb="44">
      <t>ホカン</t>
    </rPh>
    <rPh sb="51" eb="52">
      <t>サ</t>
    </rPh>
    <phoneticPr fontId="2"/>
  </si>
  <si>
    <t>滅菌物をその特徴によって分類し、分類ごとに滅菌処理の方法を決めていますか？</t>
    <rPh sb="0" eb="3">
      <t>メッキンブツ</t>
    </rPh>
    <rPh sb="6" eb="8">
      <t>トクチョウ</t>
    </rPh>
    <rPh sb="12" eb="14">
      <t>ブンルイ</t>
    </rPh>
    <rPh sb="16" eb="18">
      <t>ブンルイ</t>
    </rPh>
    <rPh sb="21" eb="25">
      <t>メッキンショリ</t>
    </rPh>
    <rPh sb="26" eb="28">
      <t>ホウホウ</t>
    </rPh>
    <rPh sb="29" eb="30">
      <t>キ</t>
    </rPh>
    <phoneticPr fontId="2"/>
  </si>
  <si>
    <t>微生物学的PQ（EOガス、過酸化水素）</t>
    <rPh sb="0" eb="5">
      <t>ビセイブツガクテキ</t>
    </rPh>
    <rPh sb="13" eb="18">
      <t>カサンカスイソ</t>
    </rPh>
    <phoneticPr fontId="2"/>
  </si>
  <si>
    <t>微生物学的PQ（LTSF）</t>
    <rPh sb="0" eb="5">
      <t>ビセイブツガクテキ</t>
    </rPh>
    <phoneticPr fontId="2"/>
  </si>
  <si>
    <t>温度分布測定結果やメーカーからの情報提供により得られた最低温度部位（コールドスポット）に滅菌物を置き、積載最大負荷で評価します。最も条件の悪い滅菌物がある場合は、それぞれの包装内部にBIを置きます。</t>
    <rPh sb="0" eb="8">
      <t>オンドブンプソクテイケッカ</t>
    </rPh>
    <rPh sb="16" eb="20">
      <t>ジョウホウテイキョウ</t>
    </rPh>
    <rPh sb="23" eb="24">
      <t>エ</t>
    </rPh>
    <rPh sb="27" eb="33">
      <t>サイテイオンドブイ</t>
    </rPh>
    <rPh sb="44" eb="47">
      <t>メッキンブツ</t>
    </rPh>
    <rPh sb="48" eb="49">
      <t>オ</t>
    </rPh>
    <rPh sb="51" eb="57">
      <t>セキサイサイダイフカ</t>
    </rPh>
    <rPh sb="58" eb="60">
      <t>ヒョウカ</t>
    </rPh>
    <rPh sb="64" eb="65">
      <t>モット</t>
    </rPh>
    <rPh sb="66" eb="68">
      <t>ジョウケン</t>
    </rPh>
    <rPh sb="86" eb="90">
      <t>ホウソウナイブ</t>
    </rPh>
    <rPh sb="94" eb="95">
      <t>オ</t>
    </rPh>
    <phoneticPr fontId="2"/>
  </si>
  <si>
    <t>標準作業手順書とは各項目についてマニュアル（随時見直しが行われている者）やチェックリストなどを含む手順を文章化したものです。以下の手順書がありますか？</t>
    <rPh sb="0" eb="7">
      <t>ヒョウジュンサギョウテジュンショ</t>
    </rPh>
    <rPh sb="9" eb="12">
      <t>カクコウモク</t>
    </rPh>
    <rPh sb="22" eb="26">
      <t>ズイジミナオ</t>
    </rPh>
    <rPh sb="28" eb="29">
      <t>オコナ</t>
    </rPh>
    <rPh sb="34" eb="35">
      <t>モノ</t>
    </rPh>
    <rPh sb="47" eb="48">
      <t>フク</t>
    </rPh>
    <rPh sb="49" eb="51">
      <t>テジュン</t>
    </rPh>
    <rPh sb="52" eb="55">
      <t>ブンショウカ</t>
    </rPh>
    <rPh sb="62" eb="64">
      <t>イカ</t>
    </rPh>
    <rPh sb="65" eb="68">
      <t>テジュンショ</t>
    </rPh>
    <phoneticPr fontId="2"/>
  </si>
  <si>
    <t>回収</t>
    <rPh sb="0" eb="2">
      <t>カイシュウ</t>
    </rPh>
    <phoneticPr fontId="2"/>
  </si>
  <si>
    <t>※</t>
    <phoneticPr fontId="2"/>
  </si>
  <si>
    <t>洗浄</t>
    <rPh sb="0" eb="2">
      <t>センジョウ</t>
    </rPh>
    <phoneticPr fontId="2"/>
  </si>
  <si>
    <t>組立</t>
    <rPh sb="0" eb="2">
      <t>クミタテ</t>
    </rPh>
    <phoneticPr fontId="2"/>
  </si>
  <si>
    <t>滅菌</t>
    <rPh sb="0" eb="2">
      <t>メッキン</t>
    </rPh>
    <phoneticPr fontId="2"/>
  </si>
  <si>
    <t>保管（既滅菌エリア）</t>
    <rPh sb="0" eb="2">
      <t>ホカン</t>
    </rPh>
    <rPh sb="3" eb="6">
      <t>キメッキン</t>
    </rPh>
    <phoneticPr fontId="2"/>
  </si>
  <si>
    <t>その他</t>
    <rPh sb="2" eb="3">
      <t>タ</t>
    </rPh>
    <phoneticPr fontId="2"/>
  </si>
  <si>
    <t>他部署とのコミュニケーション</t>
    <rPh sb="0" eb="3">
      <t>タブショ</t>
    </rPh>
    <phoneticPr fontId="2"/>
  </si>
  <si>
    <t>他施設とのコミュニケーション</t>
    <rPh sb="0" eb="3">
      <t>タシセツ</t>
    </rPh>
    <phoneticPr fontId="2"/>
  </si>
  <si>
    <t>業務量の把握と適正人員</t>
    <rPh sb="0" eb="3">
      <t>ギョウムリョウ</t>
    </rPh>
    <rPh sb="4" eb="6">
      <t>ハアク</t>
    </rPh>
    <rPh sb="7" eb="11">
      <t>テキセイジンイン</t>
    </rPh>
    <phoneticPr fontId="2"/>
  </si>
  <si>
    <t>部門予算について</t>
    <rPh sb="0" eb="4">
      <t>ブモンヨサン</t>
    </rPh>
    <phoneticPr fontId="2"/>
  </si>
  <si>
    <t>再使用可能な器具・器械の管理について</t>
    <rPh sb="0" eb="5">
      <t>サイシヨウカノウ</t>
    </rPh>
    <rPh sb="6" eb="8">
      <t>キグ</t>
    </rPh>
    <rPh sb="9" eb="11">
      <t>キカイ</t>
    </rPh>
    <rPh sb="12" eb="14">
      <t>カンリ</t>
    </rPh>
    <phoneticPr fontId="2"/>
  </si>
  <si>
    <t>施設及び設備</t>
    <rPh sb="0" eb="2">
      <t>シセツ</t>
    </rPh>
    <rPh sb="2" eb="3">
      <t>オヨ</t>
    </rPh>
    <rPh sb="4" eb="6">
      <t>セツビ</t>
    </rPh>
    <phoneticPr fontId="2"/>
  </si>
  <si>
    <t>使用済みの再使用可能な器具・器械の回収手順書</t>
    <rPh sb="0" eb="3">
      <t>シヨウズ</t>
    </rPh>
    <rPh sb="5" eb="10">
      <t>サイシヨウカノウ</t>
    </rPh>
    <rPh sb="11" eb="13">
      <t>キグ</t>
    </rPh>
    <rPh sb="14" eb="16">
      <t>キカイ</t>
    </rPh>
    <rPh sb="17" eb="22">
      <t>カイシュウテジュンショ</t>
    </rPh>
    <phoneticPr fontId="2"/>
  </si>
  <si>
    <t>使用した再使用可能な器具・器械を回収する際の感染防止の方法を指します。</t>
    <rPh sb="0" eb="2">
      <t>シヨウ</t>
    </rPh>
    <rPh sb="4" eb="9">
      <t>サイシヨウカノウ</t>
    </rPh>
    <rPh sb="10" eb="12">
      <t>キグ</t>
    </rPh>
    <rPh sb="13" eb="15">
      <t>キカイ</t>
    </rPh>
    <rPh sb="16" eb="18">
      <t>カイシュウ</t>
    </rPh>
    <phoneticPr fontId="2"/>
  </si>
  <si>
    <t>個人防護用具の着脱方法</t>
    <rPh sb="0" eb="6">
      <t>コジンボウゴヨウグ</t>
    </rPh>
    <rPh sb="7" eb="11">
      <t>チャクダツホウホウ</t>
    </rPh>
    <phoneticPr fontId="2"/>
  </si>
  <si>
    <t>個人防護用具の着脱手順（イラストや画像を用いたもの）を指します。</t>
    <rPh sb="0" eb="6">
      <t>コジンボウゴヨウグ</t>
    </rPh>
    <rPh sb="7" eb="11">
      <t>チャクダツテジュン</t>
    </rPh>
    <rPh sb="17" eb="19">
      <t>ガゾウ</t>
    </rPh>
    <rPh sb="20" eb="21">
      <t>モチ</t>
    </rPh>
    <rPh sb="27" eb="28">
      <t>サ</t>
    </rPh>
    <phoneticPr fontId="2"/>
  </si>
  <si>
    <t>洗浄方法の選定</t>
    <rPh sb="0" eb="4">
      <t>センジョウホウホウ</t>
    </rPh>
    <rPh sb="5" eb="7">
      <t>センテイ</t>
    </rPh>
    <phoneticPr fontId="2"/>
  </si>
  <si>
    <t>再使用可能な器具・器械の処理時に、洗浄剤の適合性などを含む洗浄方法を文章化しておくことを指します。</t>
    <rPh sb="0" eb="5">
      <t>サイシヨウカノウ</t>
    </rPh>
    <rPh sb="6" eb="8">
      <t>キグ</t>
    </rPh>
    <rPh sb="9" eb="11">
      <t>キカイ</t>
    </rPh>
    <rPh sb="12" eb="15">
      <t>ショリジ</t>
    </rPh>
    <rPh sb="17" eb="20">
      <t>センジョウザイ</t>
    </rPh>
    <rPh sb="21" eb="24">
      <t>テキゴウセイ</t>
    </rPh>
    <rPh sb="27" eb="28">
      <t>フク</t>
    </rPh>
    <phoneticPr fontId="2"/>
  </si>
  <si>
    <t>用手洗浄に用いる洗浄剤と洗浄用具の選択基準や洗浄剤の使用温度・濃度、浸漬時間、ブラシ回数、濯ぎ方法などが記載された手順を指します。</t>
    <rPh sb="0" eb="4">
      <t>ヨウシュセンジョウ</t>
    </rPh>
    <rPh sb="31" eb="33">
      <t>ノウド</t>
    </rPh>
    <rPh sb="34" eb="38">
      <t>シンセキジカン</t>
    </rPh>
    <rPh sb="42" eb="44">
      <t>カイスウ</t>
    </rPh>
    <rPh sb="45" eb="46">
      <t>スス</t>
    </rPh>
    <rPh sb="47" eb="49">
      <t>ホウホウ</t>
    </rPh>
    <phoneticPr fontId="2"/>
  </si>
  <si>
    <t>ある</t>
    <phoneticPr fontId="2"/>
  </si>
  <si>
    <t>ない</t>
    <phoneticPr fontId="2"/>
  </si>
  <si>
    <t>該当なし</t>
    <rPh sb="0" eb="2">
      <t>ガイトウ</t>
    </rPh>
    <phoneticPr fontId="2"/>
  </si>
  <si>
    <t>出席されている委員会をお答えください</t>
    <rPh sb="0" eb="2">
      <t>シュッセキ</t>
    </rPh>
    <rPh sb="7" eb="10">
      <t>イインカイ</t>
    </rPh>
    <rPh sb="12" eb="13">
      <t>コタ</t>
    </rPh>
    <phoneticPr fontId="2"/>
  </si>
  <si>
    <t>使用済みの再使用可能な器具・器械の積載方法</t>
    <rPh sb="0" eb="3">
      <t>シヨウズ</t>
    </rPh>
    <rPh sb="5" eb="10">
      <t>サイシヨウカノウ</t>
    </rPh>
    <rPh sb="11" eb="13">
      <t>キグ</t>
    </rPh>
    <rPh sb="14" eb="16">
      <t>キカイ</t>
    </rPh>
    <rPh sb="17" eb="21">
      <t>セキサイホウホウ</t>
    </rPh>
    <phoneticPr fontId="2"/>
  </si>
  <si>
    <t>使用済みの再使用可能な器具・器械の乾燥や清浄度の確認</t>
    <rPh sb="0" eb="3">
      <t>シヨウズ</t>
    </rPh>
    <rPh sb="5" eb="10">
      <t>サイシヨウカノウ</t>
    </rPh>
    <rPh sb="11" eb="13">
      <t>キグ</t>
    </rPh>
    <phoneticPr fontId="2"/>
  </si>
  <si>
    <t>再使用可能な器具・器械の乾燥を確認する方法や清浄度判定（目視判定方法など）を確認する手順を指します。</t>
    <rPh sb="0" eb="5">
      <t>サイシヨウカノウ</t>
    </rPh>
    <rPh sb="6" eb="8">
      <t>キグ</t>
    </rPh>
    <rPh sb="9" eb="11">
      <t>キカイ</t>
    </rPh>
    <rPh sb="12" eb="14">
      <t>カンソウ</t>
    </rPh>
    <rPh sb="15" eb="17">
      <t>カクニン</t>
    </rPh>
    <rPh sb="19" eb="21">
      <t>ホウホウ</t>
    </rPh>
    <rPh sb="22" eb="27">
      <t>セイジョウドハンテイ</t>
    </rPh>
    <rPh sb="28" eb="34">
      <t>モクシハンテイホウホウ</t>
    </rPh>
    <rPh sb="38" eb="40">
      <t>カクニン</t>
    </rPh>
    <rPh sb="42" eb="44">
      <t>テジュン</t>
    </rPh>
    <rPh sb="45" eb="46">
      <t>サ</t>
    </rPh>
    <phoneticPr fontId="2"/>
  </si>
  <si>
    <t>使用済みの再使用可能な器具・器械の機能性確認の方法</t>
    <rPh sb="0" eb="3">
      <t>シヨウズ</t>
    </rPh>
    <rPh sb="5" eb="10">
      <t>サイシヨウカノウ</t>
    </rPh>
    <rPh sb="11" eb="13">
      <t>キグ</t>
    </rPh>
    <phoneticPr fontId="2"/>
  </si>
  <si>
    <t>再使用可能な器具・器械の機能性確認（ラチェットテスト・切れ味テストなど）の方法を記した手順を指します。</t>
    <rPh sb="0" eb="5">
      <t>サイシヨウカノウ</t>
    </rPh>
    <rPh sb="6" eb="8">
      <t>キグ</t>
    </rPh>
    <rPh sb="9" eb="11">
      <t>キカイ</t>
    </rPh>
    <rPh sb="12" eb="17">
      <t>キノウセイカクニン</t>
    </rPh>
    <rPh sb="27" eb="28">
      <t>キ</t>
    </rPh>
    <rPh sb="29" eb="30">
      <t>アジ</t>
    </rPh>
    <rPh sb="37" eb="39">
      <t>ホウホウ</t>
    </rPh>
    <rPh sb="40" eb="41">
      <t>キ</t>
    </rPh>
    <rPh sb="43" eb="45">
      <t>テジュン</t>
    </rPh>
    <rPh sb="46" eb="47">
      <t>サ</t>
    </rPh>
    <phoneticPr fontId="2"/>
  </si>
  <si>
    <t>バッグシーラー使用について</t>
    <rPh sb="7" eb="9">
      <t>シヨウ</t>
    </rPh>
    <phoneticPr fontId="2"/>
  </si>
  <si>
    <t>バッグシーラーの操作手順やメーカーが指定する日常点検項目（シール温度、シール圧力、シール時間の確認など）、ヒートシールの確認手順などを指します。</t>
    <rPh sb="8" eb="12">
      <t>ソウサテジュン</t>
    </rPh>
    <rPh sb="18" eb="20">
      <t>シテイ</t>
    </rPh>
    <rPh sb="22" eb="28">
      <t>ニチジョウテンケンコウモク</t>
    </rPh>
    <rPh sb="32" eb="34">
      <t>オンド</t>
    </rPh>
    <rPh sb="38" eb="40">
      <t>アツリョク</t>
    </rPh>
    <rPh sb="44" eb="46">
      <t>ジカン</t>
    </rPh>
    <rPh sb="47" eb="49">
      <t>カクニン</t>
    </rPh>
    <rPh sb="60" eb="64">
      <t>カクニンテジュン</t>
    </rPh>
    <rPh sb="67" eb="68">
      <t>サ</t>
    </rPh>
    <phoneticPr fontId="2"/>
  </si>
  <si>
    <t>滅菌バッグ使用について</t>
    <rPh sb="0" eb="2">
      <t>メッキン</t>
    </rPh>
    <rPh sb="5" eb="7">
      <t>シヨウ</t>
    </rPh>
    <phoneticPr fontId="2"/>
  </si>
  <si>
    <t>再使用可能な器具・器械を適切に包装するにあたり、必要となる滅菌バッグのサイズや強度などの選択基準、メーカーが推奨するシール条件、包装方法などの手順を指します。</t>
    <rPh sb="0" eb="5">
      <t>サイシヨウカノウ</t>
    </rPh>
    <rPh sb="6" eb="8">
      <t>キグ</t>
    </rPh>
    <rPh sb="9" eb="11">
      <t>キカイ</t>
    </rPh>
    <rPh sb="12" eb="14">
      <t>テキセツ</t>
    </rPh>
    <rPh sb="15" eb="17">
      <t>ホウソウ</t>
    </rPh>
    <rPh sb="24" eb="26">
      <t>ヒツヨウ</t>
    </rPh>
    <rPh sb="29" eb="31">
      <t>メッキン</t>
    </rPh>
    <rPh sb="39" eb="41">
      <t>キョウド</t>
    </rPh>
    <rPh sb="44" eb="48">
      <t>センタクキジュン</t>
    </rPh>
    <rPh sb="54" eb="56">
      <t>スイショウ</t>
    </rPh>
    <rPh sb="61" eb="63">
      <t>ジョウケン</t>
    </rPh>
    <rPh sb="64" eb="68">
      <t>ホウソウホウホウ</t>
    </rPh>
    <rPh sb="71" eb="73">
      <t>テジュン</t>
    </rPh>
    <rPh sb="74" eb="75">
      <t>サ</t>
    </rPh>
    <phoneticPr fontId="2"/>
  </si>
  <si>
    <t>ラップ材に使用について</t>
    <rPh sb="3" eb="4">
      <t>ザイ</t>
    </rPh>
    <rPh sb="5" eb="7">
      <t>シヨウ</t>
    </rPh>
    <phoneticPr fontId="2"/>
  </si>
  <si>
    <t>再使用可能な器具・器械を適切に包装するにあたり、必要となるラップ材のサイズや強度などの選択基準、包装方法などの手順を指します。</t>
    <rPh sb="0" eb="5">
      <t>サイシヨウカノウ</t>
    </rPh>
    <rPh sb="6" eb="8">
      <t>キグ</t>
    </rPh>
    <rPh sb="9" eb="11">
      <t>キカイ</t>
    </rPh>
    <rPh sb="12" eb="14">
      <t>テキセツ</t>
    </rPh>
    <rPh sb="15" eb="17">
      <t>ホウソウ</t>
    </rPh>
    <rPh sb="24" eb="26">
      <t>ヒツヨウ</t>
    </rPh>
    <rPh sb="32" eb="33">
      <t>ザイ</t>
    </rPh>
    <rPh sb="38" eb="40">
      <t>キョウド</t>
    </rPh>
    <rPh sb="43" eb="47">
      <t>センタクキジュン</t>
    </rPh>
    <rPh sb="48" eb="52">
      <t>ホウソウホウホウ</t>
    </rPh>
    <rPh sb="55" eb="57">
      <t>テジュン</t>
    </rPh>
    <rPh sb="58" eb="59">
      <t>サ</t>
    </rPh>
    <phoneticPr fontId="2"/>
  </si>
  <si>
    <t>滅菌コンテナ使用について</t>
    <rPh sb="0" eb="2">
      <t>メッキン</t>
    </rPh>
    <rPh sb="6" eb="8">
      <t>シヨウ</t>
    </rPh>
    <phoneticPr fontId="2"/>
  </si>
  <si>
    <t>再使用可能な器具・器械を適切に包装するにあたり、必要となる滅菌コンテナのサイズなどの選択基準、メーカーが推奨する日常点検項目（外観・フィルタ・ロック部・ガスケット・ハンドル・蓋と底の着脱など）梱包手順などを指します。</t>
    <rPh sb="0" eb="5">
      <t>サイシヨウカノウ</t>
    </rPh>
    <rPh sb="6" eb="8">
      <t>キグ</t>
    </rPh>
    <rPh sb="9" eb="11">
      <t>キカイ</t>
    </rPh>
    <rPh sb="12" eb="14">
      <t>テキセツ</t>
    </rPh>
    <rPh sb="15" eb="17">
      <t>ホウソウ</t>
    </rPh>
    <rPh sb="24" eb="26">
      <t>ヒツヨウ</t>
    </rPh>
    <rPh sb="29" eb="31">
      <t>メッキン</t>
    </rPh>
    <rPh sb="42" eb="46">
      <t>センタクキジュン</t>
    </rPh>
    <rPh sb="52" eb="54">
      <t>スイショウ</t>
    </rPh>
    <rPh sb="56" eb="62">
      <t>ニチジョウテンケンコウモク</t>
    </rPh>
    <rPh sb="63" eb="65">
      <t>ガイカン</t>
    </rPh>
    <rPh sb="74" eb="75">
      <t>ブ</t>
    </rPh>
    <rPh sb="87" eb="88">
      <t>フタ</t>
    </rPh>
    <rPh sb="89" eb="90">
      <t>ソコ</t>
    </rPh>
    <rPh sb="91" eb="93">
      <t>チャクダツ</t>
    </rPh>
    <rPh sb="96" eb="100">
      <t>コンポウテジュン</t>
    </rPh>
    <rPh sb="103" eb="104">
      <t>サ</t>
    </rPh>
    <phoneticPr fontId="2"/>
  </si>
  <si>
    <t>滅菌剤の新棟や乾燥効率を考慮した積載手順を指します。</t>
    <rPh sb="0" eb="3">
      <t>メッキンザイ</t>
    </rPh>
    <rPh sb="4" eb="6">
      <t>シントウ</t>
    </rPh>
    <phoneticPr fontId="2"/>
  </si>
  <si>
    <t>滅菌効果判定（物理的パラメータ・CI・BIの使用方法など）の手順を指します。</t>
    <rPh sb="0" eb="6">
      <t>メッキンコウカハンテイ</t>
    </rPh>
    <rPh sb="7" eb="10">
      <t>ブツリテキ</t>
    </rPh>
    <rPh sb="22" eb="26">
      <t>シヨウホウホウ</t>
    </rPh>
    <rPh sb="30" eb="32">
      <t>テジュン</t>
    </rPh>
    <rPh sb="33" eb="34">
      <t>サ</t>
    </rPh>
    <phoneticPr fontId="2"/>
  </si>
  <si>
    <t>リコール基準の手順書</t>
    <rPh sb="4" eb="6">
      <t>キジュン</t>
    </rPh>
    <rPh sb="7" eb="10">
      <t>テジュンショ</t>
    </rPh>
    <phoneticPr fontId="2"/>
  </si>
  <si>
    <t>リコールの基準やリコール発生時の連絡方法、また、回収などの手順を指します。</t>
    <rPh sb="5" eb="7">
      <t>キジュン</t>
    </rPh>
    <rPh sb="12" eb="15">
      <t>ハッセイジ</t>
    </rPh>
    <rPh sb="16" eb="20">
      <t>レンラクホウホウ</t>
    </rPh>
    <rPh sb="24" eb="26">
      <t>カイシュウ</t>
    </rPh>
    <rPh sb="29" eb="31">
      <t>テジュン</t>
    </rPh>
    <rPh sb="32" eb="33">
      <t>サ</t>
    </rPh>
    <phoneticPr fontId="2"/>
  </si>
  <si>
    <t>滅菌物の保管条件（温度・湿度・防塵・無菌バリアシステムの破綻条件など）や保管方法の手順を指します。</t>
    <rPh sb="0" eb="3">
      <t>メッキンブツ</t>
    </rPh>
    <rPh sb="4" eb="8">
      <t>ホカンジョウケン</t>
    </rPh>
    <rPh sb="9" eb="11">
      <t>オンド</t>
    </rPh>
    <rPh sb="12" eb="14">
      <t>シツド</t>
    </rPh>
    <rPh sb="15" eb="17">
      <t>ボウジン</t>
    </rPh>
    <rPh sb="18" eb="20">
      <t>ムキン</t>
    </rPh>
    <rPh sb="28" eb="32">
      <t>ハタンジョウケン</t>
    </rPh>
    <rPh sb="36" eb="40">
      <t>ホカンホウホウ</t>
    </rPh>
    <rPh sb="41" eb="43">
      <t>テジュン</t>
    </rPh>
    <rPh sb="44" eb="45">
      <t>サ</t>
    </rPh>
    <phoneticPr fontId="2"/>
  </si>
  <si>
    <t>滅菌物の供給手順書</t>
    <rPh sb="0" eb="3">
      <t>メッキンブツ</t>
    </rPh>
    <rPh sb="4" eb="9">
      <t>キョウキュウテジュンショ</t>
    </rPh>
    <phoneticPr fontId="2"/>
  </si>
  <si>
    <t>滅菌物を供給するための手順でCI・数量などの確認方法、落下時や破損発見時の対策などを指します。</t>
    <rPh sb="0" eb="3">
      <t>メッキンブツ</t>
    </rPh>
    <rPh sb="4" eb="6">
      <t>キョウキュウ</t>
    </rPh>
    <rPh sb="11" eb="13">
      <t>テジュン</t>
    </rPh>
    <rPh sb="17" eb="19">
      <t>スウリョウ</t>
    </rPh>
    <rPh sb="22" eb="26">
      <t>カクニンホウホウ</t>
    </rPh>
    <rPh sb="27" eb="30">
      <t>ラッカジ</t>
    </rPh>
    <rPh sb="31" eb="36">
      <t>ハソンハッケンジ</t>
    </rPh>
    <rPh sb="37" eb="39">
      <t>タイサク</t>
    </rPh>
    <rPh sb="42" eb="43">
      <t>サ</t>
    </rPh>
    <phoneticPr fontId="2"/>
  </si>
  <si>
    <t>業者貸出し手術器械（Loan Instruments:LI）の取扱</t>
    <rPh sb="0" eb="2">
      <t>ギョウシャ</t>
    </rPh>
    <rPh sb="2" eb="4">
      <t>カシダ</t>
    </rPh>
    <rPh sb="5" eb="9">
      <t>シュジュツキカイ</t>
    </rPh>
    <rPh sb="31" eb="33">
      <t>トリアツカイ</t>
    </rPh>
    <phoneticPr fontId="2"/>
  </si>
  <si>
    <t>業者貸出し手術器械（Loan Instruments:LI）の取扱い手順（引き受けや取り扱い、供給）を記した手順書を指します。</t>
    <rPh sb="34" eb="36">
      <t>テジュン</t>
    </rPh>
    <rPh sb="37" eb="38">
      <t>ヒ</t>
    </rPh>
    <rPh sb="39" eb="40">
      <t>ウ</t>
    </rPh>
    <rPh sb="42" eb="43">
      <t>ト</t>
    </rPh>
    <rPh sb="44" eb="45">
      <t>アツカ</t>
    </rPh>
    <rPh sb="47" eb="49">
      <t>キョウキュウ</t>
    </rPh>
    <rPh sb="51" eb="52">
      <t>キ</t>
    </rPh>
    <rPh sb="54" eb="57">
      <t>テジュンショ</t>
    </rPh>
    <rPh sb="58" eb="59">
      <t>サ</t>
    </rPh>
    <phoneticPr fontId="2"/>
  </si>
  <si>
    <t>各エリアの清掃</t>
    <rPh sb="0" eb="1">
      <t>カク</t>
    </rPh>
    <rPh sb="5" eb="7">
      <t>セイソウ</t>
    </rPh>
    <phoneticPr fontId="2"/>
  </si>
  <si>
    <t>洗浄・組立・保管の各エリア別に清掃手順が作成されているかを指しています。</t>
    <rPh sb="0" eb="2">
      <t>センジョウ</t>
    </rPh>
    <rPh sb="3" eb="5">
      <t>クミタテ</t>
    </rPh>
    <rPh sb="6" eb="8">
      <t>ホカン</t>
    </rPh>
    <rPh sb="9" eb="10">
      <t>カク</t>
    </rPh>
    <rPh sb="13" eb="14">
      <t>ベツ</t>
    </rPh>
    <rPh sb="15" eb="19">
      <t>セイソウテジュン</t>
    </rPh>
    <phoneticPr fontId="2"/>
  </si>
  <si>
    <t>各機器に影響を及ぼす火災や地震などの災害の各種対応マニュアルを指します。</t>
    <rPh sb="0" eb="1">
      <t>カク</t>
    </rPh>
    <rPh sb="1" eb="3">
      <t>キキ</t>
    </rPh>
    <rPh sb="18" eb="20">
      <t>サイガイ</t>
    </rPh>
    <phoneticPr fontId="2"/>
  </si>
  <si>
    <t>メスや針などの危険物で知入した時や血液体液で曝露した場合の対応マニュアルを指します。</t>
    <rPh sb="3" eb="4">
      <t>ハリ</t>
    </rPh>
    <rPh sb="7" eb="10">
      <t>キケンブツ</t>
    </rPh>
    <rPh sb="22" eb="24">
      <t>バクロ</t>
    </rPh>
    <phoneticPr fontId="2"/>
  </si>
  <si>
    <t>滅菌管理部門内でスタッフが定期的にミーティングを行っていますか？</t>
    <rPh sb="0" eb="7">
      <t>メッキンカンリブモンナイ</t>
    </rPh>
    <rPh sb="13" eb="16">
      <t>テイキテキ</t>
    </rPh>
    <rPh sb="24" eb="25">
      <t>オコナ</t>
    </rPh>
    <phoneticPr fontId="2"/>
  </si>
  <si>
    <t>スタッフには委託業者も含みます。</t>
    <rPh sb="6" eb="10">
      <t>イタクギョウシャ</t>
    </rPh>
    <rPh sb="11" eb="12">
      <t>フク</t>
    </rPh>
    <phoneticPr fontId="2"/>
  </si>
  <si>
    <t>滅菌管理部門の長が出席するミーティングを部門内で定期的に行っていますか？</t>
    <rPh sb="0" eb="6">
      <t>メッキンカンリブモン</t>
    </rPh>
    <rPh sb="7" eb="8">
      <t>チョウ</t>
    </rPh>
    <rPh sb="9" eb="11">
      <t>シュッセキ</t>
    </rPh>
    <rPh sb="20" eb="23">
      <t>ブモンナイ</t>
    </rPh>
    <rPh sb="24" eb="27">
      <t>テイキテキ</t>
    </rPh>
    <rPh sb="28" eb="29">
      <t>オコナ</t>
    </rPh>
    <phoneticPr fontId="2"/>
  </si>
  <si>
    <t>手術部と滅菌管理部門で定期的にミーティングを行っていますか？</t>
    <rPh sb="0" eb="3">
      <t>シュジュツブ</t>
    </rPh>
    <rPh sb="4" eb="10">
      <t>メッキンカンリブモン</t>
    </rPh>
    <rPh sb="11" eb="14">
      <t>テイキテキ</t>
    </rPh>
    <rPh sb="22" eb="23">
      <t>オコナ</t>
    </rPh>
    <phoneticPr fontId="2"/>
  </si>
  <si>
    <t>滅菌管理部門と滅菌物使用部門の間で医療器機の再生処理上の問題について相互解決の仕組みはありますか？</t>
    <rPh sb="0" eb="6">
      <t>メッキンカンリブモン</t>
    </rPh>
    <rPh sb="10" eb="12">
      <t>シヨウ</t>
    </rPh>
    <phoneticPr fontId="2"/>
  </si>
  <si>
    <t>滅菌物使用部門とは、手術部・病棟・外来などを指します。</t>
    <rPh sb="0" eb="2">
      <t>メッキン</t>
    </rPh>
    <rPh sb="2" eb="3">
      <t>ブツ</t>
    </rPh>
    <rPh sb="3" eb="5">
      <t>シヨウ</t>
    </rPh>
    <rPh sb="5" eb="7">
      <t>ブモン</t>
    </rPh>
    <rPh sb="10" eb="13">
      <t>シュジュツブ</t>
    </rPh>
    <rPh sb="14" eb="16">
      <t>ビョウトウ</t>
    </rPh>
    <rPh sb="17" eb="19">
      <t>ガイライ</t>
    </rPh>
    <rPh sb="22" eb="23">
      <t>サ</t>
    </rPh>
    <phoneticPr fontId="2"/>
  </si>
  <si>
    <t>滅菌管理部門が連携すべき会議・委員会に、滅菌管理部門の長またはその代理が出席していますか？</t>
    <rPh sb="0" eb="2">
      <t>メッキン</t>
    </rPh>
    <rPh sb="2" eb="4">
      <t>カンリ</t>
    </rPh>
    <rPh sb="4" eb="6">
      <t>ブモン</t>
    </rPh>
    <rPh sb="7" eb="9">
      <t>レンケイ</t>
    </rPh>
    <rPh sb="12" eb="14">
      <t>カイギ</t>
    </rPh>
    <rPh sb="15" eb="18">
      <t>イインカイ</t>
    </rPh>
    <phoneticPr fontId="2"/>
  </si>
  <si>
    <t>滅菌供給業務を安全に円滑に行うためには、感染対策や運営に関連する会議や委員会への出席、多くの部署の理解と連携が必要です。連携菅に会議・委員会とは、感染対策・ICT・リスクマネジメントや医療機器安全員会・運営委員会などです。</t>
    <rPh sb="0" eb="6">
      <t>メッキンキョウキュウギョウム</t>
    </rPh>
    <rPh sb="20" eb="22">
      <t>カンセン</t>
    </rPh>
    <rPh sb="22" eb="24">
      <t>タイサク</t>
    </rPh>
    <rPh sb="25" eb="27">
      <t>ウンエイ</t>
    </rPh>
    <rPh sb="28" eb="30">
      <t>カンレン</t>
    </rPh>
    <rPh sb="32" eb="34">
      <t>カイギ</t>
    </rPh>
    <rPh sb="35" eb="38">
      <t>イインカイ</t>
    </rPh>
    <rPh sb="40" eb="42">
      <t>シュッセキ</t>
    </rPh>
    <rPh sb="43" eb="44">
      <t>オオ</t>
    </rPh>
    <rPh sb="46" eb="48">
      <t>ブショ</t>
    </rPh>
    <rPh sb="49" eb="51">
      <t>リカイ</t>
    </rPh>
    <rPh sb="52" eb="54">
      <t>レンケイ</t>
    </rPh>
    <rPh sb="55" eb="57">
      <t>ヒツヨウ</t>
    </rPh>
    <rPh sb="60" eb="63">
      <t>レンケイスゲ</t>
    </rPh>
    <rPh sb="64" eb="66">
      <t>カイギ</t>
    </rPh>
    <rPh sb="67" eb="70">
      <t>イインカイ</t>
    </rPh>
    <rPh sb="73" eb="77">
      <t>カンセンタイサク</t>
    </rPh>
    <rPh sb="92" eb="100">
      <t>イリョウキキアンゼンインカイ</t>
    </rPh>
    <rPh sb="101" eb="106">
      <t>ウンエイイインカイ</t>
    </rPh>
    <phoneticPr fontId="2"/>
  </si>
  <si>
    <t>滅菌物使用部門に向けた、取り扱いマニュアルなどの作成・配布がありますか？</t>
    <rPh sb="0" eb="2">
      <t>メッキン</t>
    </rPh>
    <rPh sb="2" eb="3">
      <t>ブツ</t>
    </rPh>
    <rPh sb="3" eb="5">
      <t>シヨウ</t>
    </rPh>
    <rPh sb="5" eb="7">
      <t>ブモン</t>
    </rPh>
    <rPh sb="8" eb="9">
      <t>ム</t>
    </rPh>
    <rPh sb="12" eb="13">
      <t>ト</t>
    </rPh>
    <rPh sb="27" eb="29">
      <t>ハイフ</t>
    </rPh>
    <phoneticPr fontId="2"/>
  </si>
  <si>
    <t>滅菌管理部門に医療機器学会や各地区研究会の委員/役員がいる場合は、上記の情報交換を行っているものとします。</t>
    <rPh sb="0" eb="6">
      <t>メッキンカンリブモン</t>
    </rPh>
    <rPh sb="7" eb="13">
      <t>イリョウキキガッカイ</t>
    </rPh>
    <rPh sb="14" eb="20">
      <t>カクチクケンキュウカイ</t>
    </rPh>
    <rPh sb="21" eb="23">
      <t>イイン</t>
    </rPh>
    <rPh sb="24" eb="26">
      <t>ヤクイン</t>
    </rPh>
    <rPh sb="29" eb="31">
      <t>バアイ</t>
    </rPh>
    <rPh sb="33" eb="35">
      <t>ジョウキ</t>
    </rPh>
    <rPh sb="36" eb="40">
      <t>ジョウホウコウカン</t>
    </rPh>
    <rPh sb="41" eb="42">
      <t>オコナ</t>
    </rPh>
    <phoneticPr fontId="2"/>
  </si>
  <si>
    <t>業務量を把握していますか？</t>
    <rPh sb="0" eb="3">
      <t>ギョウムリョウ</t>
    </rPh>
    <rPh sb="4" eb="6">
      <t>ハアク</t>
    </rPh>
    <phoneticPr fontId="2"/>
  </si>
  <si>
    <t>業務量は、処理を行った個数・回数・時間などを組み合わせて算出します。</t>
    <rPh sb="0" eb="3">
      <t>ギョウムリョウ</t>
    </rPh>
    <rPh sb="5" eb="7">
      <t>ショリ</t>
    </rPh>
    <rPh sb="8" eb="9">
      <t>オコナ</t>
    </rPh>
    <phoneticPr fontId="2"/>
  </si>
  <si>
    <t>業務量に対して、適正な人員を配置していますか？</t>
    <rPh sb="0" eb="3">
      <t>ギョウムリョウ</t>
    </rPh>
    <rPh sb="4" eb="5">
      <t>タイ</t>
    </rPh>
    <rPh sb="8" eb="10">
      <t>テキセイ</t>
    </rPh>
    <rPh sb="11" eb="13">
      <t>ジンイン</t>
    </rPh>
    <rPh sb="14" eb="16">
      <t>ハイチ</t>
    </rPh>
    <phoneticPr fontId="2"/>
  </si>
  <si>
    <t>過重労働とみなされる状態は適正な人員とはいえません。</t>
    <rPh sb="0" eb="4">
      <t>カジュウロウドウ</t>
    </rPh>
    <rPh sb="10" eb="12">
      <t>ジョウタイ</t>
    </rPh>
    <rPh sb="13" eb="15">
      <t>テキセイ</t>
    </rPh>
    <rPh sb="16" eb="18">
      <t>ジンイン</t>
    </rPh>
    <phoneticPr fontId="2"/>
  </si>
  <si>
    <t>スタッフの研修費や出張費が確保されていますか？</t>
    <rPh sb="5" eb="8">
      <t>ケンシュウヒ</t>
    </rPh>
    <rPh sb="9" eb="12">
      <t>シュッチョウヒ</t>
    </rPh>
    <rPh sb="13" eb="15">
      <t>カクホ</t>
    </rPh>
    <phoneticPr fontId="2"/>
  </si>
  <si>
    <t>滅菌管理部門で保有している再使用可能な器具・器械の数量や品目を把握していますか？</t>
    <rPh sb="0" eb="6">
      <t>メッキンカンリブモン</t>
    </rPh>
    <phoneticPr fontId="2"/>
  </si>
  <si>
    <t>再使用可能な器具・器械の破損や紛失状況を把握し、改善活動につなげていますか？</t>
    <rPh sb="0" eb="5">
      <t>サイシヨウカノウ</t>
    </rPh>
    <rPh sb="6" eb="8">
      <t>キグ</t>
    </rPh>
    <rPh sb="9" eb="11">
      <t>キカイ</t>
    </rPh>
    <rPh sb="12" eb="14">
      <t>ハソン</t>
    </rPh>
    <rPh sb="15" eb="19">
      <t>フンシツジョウキョウ</t>
    </rPh>
    <rPh sb="20" eb="22">
      <t>ハアク</t>
    </rPh>
    <rPh sb="24" eb="28">
      <t>カイゼンカツドウ</t>
    </rPh>
    <phoneticPr fontId="2"/>
  </si>
  <si>
    <t>診療科・部門ごとに供給数量を記録していますか？</t>
    <rPh sb="0" eb="3">
      <t>シンリョウカ</t>
    </rPh>
    <rPh sb="4" eb="6">
      <t>ブモン</t>
    </rPh>
    <rPh sb="9" eb="13">
      <t>キョウキュウスウリョウ</t>
    </rPh>
    <rPh sb="14" eb="16">
      <t>キロク</t>
    </rPh>
    <phoneticPr fontId="2"/>
  </si>
  <si>
    <t>個体管理や製品管理のための仕組みを導入していますか？</t>
    <rPh sb="0" eb="4">
      <t>コタイカンリ</t>
    </rPh>
    <phoneticPr fontId="2"/>
  </si>
  <si>
    <t>仕組みとは、記録簿やトレーサビリティシステムを指します。</t>
    <rPh sb="0" eb="2">
      <t>シク</t>
    </rPh>
    <rPh sb="6" eb="9">
      <t>キロクボ</t>
    </rPh>
    <rPh sb="23" eb="24">
      <t>サ</t>
    </rPh>
    <phoneticPr fontId="2"/>
  </si>
  <si>
    <t>滅菌管理部門の職員が休めるスペース（休憩室など）はありますか？</t>
    <rPh sb="0" eb="6">
      <t>メッキンカンリブモン</t>
    </rPh>
    <rPh sb="7" eb="9">
      <t>ショクイン</t>
    </rPh>
    <rPh sb="10" eb="11">
      <t>ヤス</t>
    </rPh>
    <rPh sb="18" eb="21">
      <t>キュウケイシツ</t>
    </rPh>
    <phoneticPr fontId="2"/>
  </si>
  <si>
    <t>滅菌管理部門に更衣室はありますか？</t>
    <rPh sb="0" eb="6">
      <t>メッキンカンリブモン</t>
    </rPh>
    <rPh sb="7" eb="10">
      <t>コウイシツ</t>
    </rPh>
    <phoneticPr fontId="2"/>
  </si>
  <si>
    <t>汚染エリアや清潔エリアはゾーニングされ動線管理されていますか？</t>
    <rPh sb="0" eb="2">
      <t>オセン</t>
    </rPh>
    <rPh sb="6" eb="8">
      <t>セイケツ</t>
    </rPh>
    <rPh sb="19" eb="23">
      <t>ドウセンカンリ</t>
    </rPh>
    <phoneticPr fontId="2"/>
  </si>
  <si>
    <t>主な作業エリアは十分な採光や照度がありますか？</t>
    <rPh sb="0" eb="1">
      <t>シュ</t>
    </rPh>
    <rPh sb="2" eb="4">
      <t>サギョウ</t>
    </rPh>
    <rPh sb="8" eb="10">
      <t>ジュウブン</t>
    </rPh>
    <rPh sb="11" eb="13">
      <t>サイコウ</t>
    </rPh>
    <rPh sb="14" eb="16">
      <t>ショウド</t>
    </rPh>
    <phoneticPr fontId="2"/>
  </si>
  <si>
    <t>各作業エリアの照度（部屋の明るさ）を指します。労働安全衛生法によると精密な作業300 lX 以上という基準が存在しています。</t>
    <rPh sb="0" eb="3">
      <t>カクサギョウ</t>
    </rPh>
    <rPh sb="7" eb="9">
      <t>ショウド</t>
    </rPh>
    <rPh sb="10" eb="12">
      <t>ヘヤ</t>
    </rPh>
    <rPh sb="13" eb="14">
      <t>アカ</t>
    </rPh>
    <rPh sb="18" eb="19">
      <t>サ</t>
    </rPh>
    <rPh sb="23" eb="30">
      <t>ロウドウアンゼンエイセイホウ</t>
    </rPh>
    <rPh sb="34" eb="36">
      <t>セイミツ</t>
    </rPh>
    <rPh sb="37" eb="39">
      <t>サギョウ</t>
    </rPh>
    <rPh sb="46" eb="48">
      <t>イジョウ</t>
    </rPh>
    <rPh sb="51" eb="53">
      <t>キジュン</t>
    </rPh>
    <rPh sb="54" eb="56">
      <t>ソンザイ</t>
    </rPh>
    <phoneticPr fontId="2"/>
  </si>
  <si>
    <t>主な作業エリアは適切な温度を保つことができますか？</t>
    <rPh sb="0" eb="15">
      <t>オモナサギョウエリアハテキセツナオンドヲタモ</t>
    </rPh>
    <phoneticPr fontId="2"/>
  </si>
  <si>
    <t>主な作業エリアとは、洗浄室・組立室・既滅菌室を指します。エリアごとで九兆を調整するかを確認しています。</t>
    <rPh sb="0" eb="1">
      <t>オモ</t>
    </rPh>
    <rPh sb="2" eb="4">
      <t>サギョウ</t>
    </rPh>
    <rPh sb="10" eb="13">
      <t>センジョウシツ</t>
    </rPh>
    <rPh sb="14" eb="17">
      <t>クミタテシツ</t>
    </rPh>
    <rPh sb="18" eb="22">
      <t>キメッキンシツ</t>
    </rPh>
    <rPh sb="23" eb="24">
      <t>サ</t>
    </rPh>
    <rPh sb="34" eb="36">
      <t>キュウチョウ</t>
    </rPh>
    <rPh sb="37" eb="39">
      <t>チョウセイ</t>
    </rPh>
    <rPh sb="43" eb="45">
      <t>カクニン</t>
    </rPh>
    <phoneticPr fontId="2"/>
  </si>
  <si>
    <t>高レベル消毒剤を使用する諸室に局所排気装置は設置されていますか？</t>
    <rPh sb="0" eb="1">
      <t>コウ</t>
    </rPh>
    <rPh sb="4" eb="7">
      <t>ショウドクザイ</t>
    </rPh>
    <rPh sb="8" eb="10">
      <t>シヨウ</t>
    </rPh>
    <rPh sb="12" eb="13">
      <t>ショ</t>
    </rPh>
    <rPh sb="13" eb="14">
      <t>シツ</t>
    </rPh>
    <rPh sb="15" eb="17">
      <t>キョクショ</t>
    </rPh>
    <rPh sb="17" eb="21">
      <t>ハイキソウチ</t>
    </rPh>
    <rPh sb="22" eb="24">
      <t>セッチ</t>
    </rPh>
    <phoneticPr fontId="2"/>
  </si>
  <si>
    <t>過酢酸は空気より重いため局所排気装置は床面付近に設置することが推奨されています。</t>
    <rPh sb="0" eb="3">
      <t>カサクサン</t>
    </rPh>
    <rPh sb="4" eb="6">
      <t>クウキ</t>
    </rPh>
    <rPh sb="8" eb="9">
      <t>オモ</t>
    </rPh>
    <rPh sb="12" eb="18">
      <t>キョクショハイキソウチ</t>
    </rPh>
    <rPh sb="19" eb="23">
      <t>ユカメンフキン</t>
    </rPh>
    <rPh sb="24" eb="26">
      <t>セッチ</t>
    </rPh>
    <rPh sb="31" eb="33">
      <t>スイショウ</t>
    </rPh>
    <phoneticPr fontId="2"/>
  </si>
  <si>
    <t>EOG警報機は取り付けていますか？</t>
    <rPh sb="3" eb="5">
      <t>ケイホウ</t>
    </rPh>
    <rPh sb="5" eb="6">
      <t>キ</t>
    </rPh>
    <rPh sb="7" eb="8">
      <t>ト</t>
    </rPh>
    <rPh sb="9" eb="10">
      <t>ツ</t>
    </rPh>
    <phoneticPr fontId="2"/>
  </si>
  <si>
    <t>洗浄業務の得点</t>
    <rPh sb="0" eb="4">
      <t>センジョウギョウム</t>
    </rPh>
    <rPh sb="5" eb="7">
      <t>トクテン</t>
    </rPh>
    <phoneticPr fontId="2"/>
  </si>
  <si>
    <t>得点率％</t>
    <rPh sb="0" eb="3">
      <t>トクテンリツ</t>
    </rPh>
    <phoneticPr fontId="2"/>
  </si>
  <si>
    <t>満点</t>
    <rPh sb="0" eb="2">
      <t>マンテン</t>
    </rPh>
    <phoneticPr fontId="2"/>
  </si>
  <si>
    <t>組立業務の得点</t>
    <rPh sb="0" eb="2">
      <t>クミタテ</t>
    </rPh>
    <rPh sb="2" eb="4">
      <t>ギョウム</t>
    </rPh>
    <rPh sb="5" eb="7">
      <t>トクテン</t>
    </rPh>
    <phoneticPr fontId="2"/>
  </si>
  <si>
    <t>滅菌業務の得点</t>
    <rPh sb="0" eb="2">
      <t>メッキン</t>
    </rPh>
    <rPh sb="2" eb="4">
      <t>ギョウム</t>
    </rPh>
    <rPh sb="5" eb="7">
      <t>トクテン</t>
    </rPh>
    <phoneticPr fontId="2"/>
  </si>
  <si>
    <t>バリデーションの得点</t>
    <rPh sb="8" eb="10">
      <t>トクテン</t>
    </rPh>
    <phoneticPr fontId="2"/>
  </si>
  <si>
    <t>標準作業手順書の得点</t>
    <rPh sb="0" eb="7">
      <t>ヒョウジュンサギョウテジュンショ</t>
    </rPh>
    <rPh sb="8" eb="10">
      <t>トクテン</t>
    </rPh>
    <phoneticPr fontId="2"/>
  </si>
  <si>
    <t>他部署とのコミュニケーションの得点</t>
    <rPh sb="0" eb="3">
      <t>タブショ</t>
    </rPh>
    <rPh sb="15" eb="17">
      <t>トクテン</t>
    </rPh>
    <phoneticPr fontId="2"/>
  </si>
  <si>
    <t>施設およぼ設備の得点</t>
    <rPh sb="0" eb="2">
      <t>シセツ</t>
    </rPh>
    <rPh sb="5" eb="7">
      <t>セツビ</t>
    </rPh>
    <rPh sb="8" eb="10">
      <t>トクテン</t>
    </rPh>
    <phoneticPr fontId="2"/>
  </si>
  <si>
    <t>必須</t>
    <rPh sb="0" eb="2">
      <t>ヒッス</t>
    </rPh>
    <phoneticPr fontId="2"/>
  </si>
  <si>
    <t>加点</t>
    <rPh sb="0" eb="2">
      <t>カテン</t>
    </rPh>
    <phoneticPr fontId="2"/>
  </si>
  <si>
    <r>
      <rPr>
        <b/>
        <sz val="10"/>
        <color rgb="FFFF0000"/>
        <rFont val="游ゴシック"/>
        <family val="3"/>
        <charset val="128"/>
      </rPr>
      <t>必須</t>
    </r>
    <r>
      <rPr>
        <b/>
        <sz val="10"/>
        <color theme="1"/>
        <rFont val="游ゴシック"/>
        <family val="3"/>
        <charset val="128"/>
      </rPr>
      <t>/</t>
    </r>
    <r>
      <rPr>
        <b/>
        <sz val="10"/>
        <color rgb="FF0000FF"/>
        <rFont val="游ゴシック"/>
        <family val="3"/>
        <charset val="128"/>
      </rPr>
      <t>加点</t>
    </r>
    <rPh sb="0" eb="2">
      <t>ヒッス</t>
    </rPh>
    <rPh sb="3" eb="5">
      <t>カテン</t>
    </rPh>
    <phoneticPr fontId="2"/>
  </si>
  <si>
    <t>選択</t>
    <rPh sb="0" eb="2">
      <t>センタク</t>
    </rPh>
    <phoneticPr fontId="2"/>
  </si>
  <si>
    <t>得点</t>
    <rPh sb="0" eb="2">
      <t>トクテン</t>
    </rPh>
    <phoneticPr fontId="2"/>
  </si>
  <si>
    <t>各項目の得点</t>
    <rPh sb="0" eb="3">
      <t>カクコウモク</t>
    </rPh>
    <rPh sb="4" eb="6">
      <t>トクテン</t>
    </rPh>
    <phoneticPr fontId="2"/>
  </si>
  <si>
    <t>得点率％</t>
    <rPh sb="0" eb="3">
      <t>トクテンリツ</t>
    </rPh>
    <phoneticPr fontId="2"/>
  </si>
  <si>
    <t>判定</t>
    <rPh sb="0" eb="2">
      <t>ハンテイ</t>
    </rPh>
    <phoneticPr fontId="2"/>
  </si>
  <si>
    <t>施設および設備</t>
    <rPh sb="0" eb="2">
      <t>シセツ</t>
    </rPh>
    <rPh sb="5" eb="7">
      <t>セツビ</t>
    </rPh>
    <phoneticPr fontId="2"/>
  </si>
  <si>
    <t>満点の得点</t>
    <rPh sb="0" eb="2">
      <t>マンテン</t>
    </rPh>
    <rPh sb="3" eb="5">
      <t>トクテン</t>
    </rPh>
    <phoneticPr fontId="2"/>
  </si>
  <si>
    <t>総合得点</t>
    <rPh sb="0" eb="4">
      <t>ソウゴウトクテン</t>
    </rPh>
    <phoneticPr fontId="2"/>
  </si>
  <si>
    <t>今回の満点</t>
    <rPh sb="0" eb="2">
      <t>コンカイ</t>
    </rPh>
    <rPh sb="3" eb="5">
      <t>マンテン</t>
    </rPh>
    <phoneticPr fontId="2"/>
  </si>
  <si>
    <t>除外数</t>
    <rPh sb="0" eb="2">
      <t>ジョガイ</t>
    </rPh>
    <rPh sb="2" eb="3">
      <t>スウ</t>
    </rPh>
    <phoneticPr fontId="2"/>
  </si>
  <si>
    <t>除外数</t>
    <rPh sb="0" eb="3">
      <t>ジョガイスウ</t>
    </rPh>
    <phoneticPr fontId="2"/>
  </si>
  <si>
    <t>得点率％</t>
    <rPh sb="0" eb="3">
      <t>トクテンリツ</t>
    </rPh>
    <phoneticPr fontId="2"/>
  </si>
  <si>
    <t>S</t>
    <phoneticPr fontId="2"/>
  </si>
  <si>
    <t>A</t>
    <phoneticPr fontId="2"/>
  </si>
  <si>
    <t>B</t>
    <phoneticPr fontId="2"/>
  </si>
  <si>
    <t>C</t>
    <phoneticPr fontId="2"/>
  </si>
  <si>
    <t>D</t>
    <phoneticPr fontId="2"/>
  </si>
  <si>
    <t>判定</t>
    <rPh sb="0" eb="2">
      <t>ハンテイ</t>
    </rPh>
    <phoneticPr fontId="2"/>
  </si>
  <si>
    <t>90%以上</t>
    <rPh sb="3" eb="5">
      <t>イジョウ</t>
    </rPh>
    <phoneticPr fontId="2"/>
  </si>
  <si>
    <t>80%以上90%未満</t>
    <rPh sb="3" eb="5">
      <t>イジョウ</t>
    </rPh>
    <rPh sb="8" eb="10">
      <t>ミマン</t>
    </rPh>
    <phoneticPr fontId="2"/>
  </si>
  <si>
    <t>70%以上80%未満</t>
    <rPh sb="3" eb="5">
      <t>イジョウ</t>
    </rPh>
    <rPh sb="8" eb="10">
      <t>ミマン</t>
    </rPh>
    <phoneticPr fontId="2"/>
  </si>
  <si>
    <t>60%以上70%未満</t>
    <rPh sb="3" eb="5">
      <t>イジョウ</t>
    </rPh>
    <rPh sb="8" eb="10">
      <t>ミマン</t>
    </rPh>
    <phoneticPr fontId="2"/>
  </si>
  <si>
    <t>60%未満</t>
    <rPh sb="3" eb="5">
      <t>ミマン</t>
    </rPh>
    <phoneticPr fontId="2"/>
  </si>
  <si>
    <t>基準</t>
    <rPh sb="0" eb="2">
      <t>キジュン</t>
    </rPh>
    <phoneticPr fontId="2"/>
  </si>
  <si>
    <t>施設評価ツール　得点集計表　（自動集計）</t>
    <rPh sb="0" eb="4">
      <t>シセツヒョウカ</t>
    </rPh>
    <rPh sb="8" eb="13">
      <t>トクテンシュウケイヒョウ</t>
    </rPh>
    <rPh sb="15" eb="19">
      <t>ジドウシュウケイ</t>
    </rPh>
    <phoneticPr fontId="2"/>
  </si>
  <si>
    <t>https://www.jsmi.gr.jp/jsmi-info/facilities_evaluation_tool_for_sterility_asssurance/</t>
    <phoneticPr fontId="2"/>
  </si>
  <si>
    <r>
      <rPr>
        <u/>
        <sz val="11"/>
        <color rgb="FFFF0000"/>
        <rFont val="游ゴシック"/>
        <family val="3"/>
        <charset val="128"/>
      </rPr>
      <t>下欄に記入</t>
    </r>
    <r>
      <rPr>
        <sz val="11"/>
        <color theme="1"/>
        <rFont val="游ゴシック"/>
        <family val="3"/>
        <charset val="128"/>
      </rPr>
      <t>してください（6つまで入力可）</t>
    </r>
    <rPh sb="0" eb="2">
      <t>シタラン</t>
    </rPh>
    <rPh sb="3" eb="5">
      <t>キニュウ</t>
    </rPh>
    <rPh sb="16" eb="18">
      <t>ニュウリョク</t>
    </rPh>
    <rPh sb="18" eb="19">
      <t>カ</t>
    </rPh>
    <phoneticPr fontId="2"/>
  </si>
  <si>
    <t>※評価SおよびAを取得するためには設問44が「はい」
及び設問56が「はい」または「該当なし」でなければなりません。
それ以外の場合、評価は「B」となります。</t>
    <rPh sb="1" eb="3">
      <t>ヒョウカ</t>
    </rPh>
    <rPh sb="9" eb="11">
      <t>シュトク</t>
    </rPh>
    <rPh sb="17" eb="19">
      <t>セツモン</t>
    </rPh>
    <rPh sb="27" eb="28">
      <t>オヨ</t>
    </rPh>
    <rPh sb="29" eb="31">
      <t>セツモン</t>
    </rPh>
    <rPh sb="42" eb="44">
      <t>ガイトウ</t>
    </rPh>
    <rPh sb="62" eb="64">
      <t>イガイ</t>
    </rPh>
    <rPh sb="65" eb="67">
      <t>バアイ</t>
    </rPh>
    <rPh sb="68" eb="70">
      <t>ヒョウカ</t>
    </rPh>
    <phoneticPr fontId="2"/>
  </si>
  <si>
    <t>洗浄までに時間がかかる場合に汚染物の乾燥固着を防止するための対策を行っていますか？</t>
    <rPh sb="0" eb="2">
      <t>センジョウ</t>
    </rPh>
    <rPh sb="5" eb="7">
      <t>ジカン</t>
    </rPh>
    <rPh sb="11" eb="13">
      <t>バアイ</t>
    </rPh>
    <rPh sb="14" eb="17">
      <t>オセンブツ</t>
    </rPh>
    <rPh sb="18" eb="20">
      <t>カンソウ</t>
    </rPh>
    <rPh sb="20" eb="22">
      <t>コチャク</t>
    </rPh>
    <rPh sb="23" eb="25">
      <t>ボウシ</t>
    </rPh>
    <rPh sb="30" eb="32">
      <t>タイサク</t>
    </rPh>
    <rPh sb="33" eb="34">
      <t>オコナ</t>
    </rPh>
    <phoneticPr fontId="2"/>
  </si>
  <si>
    <t>ブラシ等の洗浄用器具の選択方法や交換頻度を設定し、適切に管理できていますか？</t>
    <rPh sb="3" eb="4">
      <t>ナド</t>
    </rPh>
    <rPh sb="5" eb="8">
      <t>センジョウヨウ</t>
    </rPh>
    <rPh sb="8" eb="10">
      <t>キグ</t>
    </rPh>
    <rPh sb="11" eb="15">
      <t>センタクホウホウ</t>
    </rPh>
    <rPh sb="16" eb="20">
      <t>コウカンヒンド</t>
    </rPh>
    <rPh sb="21" eb="23">
      <t>セッテイ</t>
    </rPh>
    <rPh sb="25" eb="27">
      <t>テキセツ</t>
    </rPh>
    <rPh sb="28" eb="30">
      <t>カンリ</t>
    </rPh>
    <phoneticPr fontId="2"/>
  </si>
  <si>
    <t>機械洗浄について、積載する際の条件が決められていますか？</t>
    <rPh sb="0" eb="2">
      <t>キカイ</t>
    </rPh>
    <rPh sb="2" eb="4">
      <t>センジョウ</t>
    </rPh>
    <rPh sb="9" eb="11">
      <t>セキサイ</t>
    </rPh>
    <rPh sb="13" eb="14">
      <t>サイ</t>
    </rPh>
    <rPh sb="15" eb="17">
      <t>ジョウケン</t>
    </rPh>
    <rPh sb="18" eb="19">
      <t>キ</t>
    </rPh>
    <phoneticPr fontId="2"/>
  </si>
  <si>
    <t>使用方法とは、器具・器械への適合、洗浄器への適合、希釈率、温度、保管方法、使用期限などを含みます。</t>
    <rPh sb="0" eb="4">
      <t>シヨウホウホウ</t>
    </rPh>
    <rPh sb="7" eb="9">
      <t>キグ</t>
    </rPh>
    <rPh sb="10" eb="12">
      <t>キカイ</t>
    </rPh>
    <rPh sb="14" eb="16">
      <t>テキゴウ</t>
    </rPh>
    <rPh sb="22" eb="24">
      <t>テキゴウ</t>
    </rPh>
    <rPh sb="25" eb="28">
      <t>キシャクリツ</t>
    </rPh>
    <rPh sb="29" eb="31">
      <t>オンド</t>
    </rPh>
    <rPh sb="32" eb="36">
      <t>ホカンホウホウ</t>
    </rPh>
    <rPh sb="37" eb="41">
      <t>シヨウキゲン</t>
    </rPh>
    <rPh sb="44" eb="45">
      <t>フク</t>
    </rPh>
    <phoneticPr fontId="2"/>
  </si>
  <si>
    <t>医療機器の洗浄用にデザインされた適切な洗浄器を使用していますか？</t>
    <rPh sb="0" eb="2">
      <t>イリョウ</t>
    </rPh>
    <rPh sb="2" eb="4">
      <t>キキ</t>
    </rPh>
    <rPh sb="5" eb="8">
      <t>センジョウヨウ</t>
    </rPh>
    <rPh sb="16" eb="18">
      <t>テキセツ</t>
    </rPh>
    <rPh sb="23" eb="25">
      <t>シヨウ</t>
    </rPh>
    <phoneticPr fontId="2"/>
  </si>
  <si>
    <t>処理すべき洗浄物の種類や量など自施設の洗浄に必要な性能および機能を有した洗浄器である必要があります。</t>
    <rPh sb="0" eb="2">
      <t>ショリ</t>
    </rPh>
    <rPh sb="5" eb="8">
      <t>センジョウブツ</t>
    </rPh>
    <rPh sb="9" eb="11">
      <t>シュルイ</t>
    </rPh>
    <rPh sb="12" eb="13">
      <t>リョウ</t>
    </rPh>
    <rPh sb="15" eb="16">
      <t>ジ</t>
    </rPh>
    <rPh sb="16" eb="18">
      <t>シセツ</t>
    </rPh>
    <rPh sb="19" eb="21">
      <t>センジョウ</t>
    </rPh>
    <rPh sb="22" eb="24">
      <t>ヒツヨウ</t>
    </rPh>
    <rPh sb="25" eb="27">
      <t>セイノウ</t>
    </rPh>
    <rPh sb="30" eb="32">
      <t>キノウ</t>
    </rPh>
    <rPh sb="33" eb="34">
      <t>ユウ</t>
    </rPh>
    <rPh sb="42" eb="44">
      <t>ヒツヨウ</t>
    </rPh>
    <phoneticPr fontId="2"/>
  </si>
  <si>
    <t>各洗浄器について年1回以上のメーカーによる定期点検を受けていますか？</t>
    <rPh sb="8" eb="9">
      <t>ネン</t>
    </rPh>
    <rPh sb="10" eb="13">
      <t>カイイジョウ</t>
    </rPh>
    <rPh sb="21" eb="25">
      <t>テイキテンケン</t>
    </rPh>
    <rPh sb="26" eb="27">
      <t>ウ</t>
    </rPh>
    <phoneticPr fontId="2"/>
  </si>
  <si>
    <t>洗浄器の修理およびメンテナンス記録は保管していますか？</t>
    <rPh sb="4" eb="6">
      <t>シュウリ</t>
    </rPh>
    <rPh sb="15" eb="17">
      <t>キロク</t>
    </rPh>
    <rPh sb="18" eb="20">
      <t>ホカン</t>
    </rPh>
    <phoneticPr fontId="2"/>
  </si>
  <si>
    <t>洗浄器の主要なセンサーやタイマーの較正を年1回以上実施していますか？</t>
    <rPh sb="4" eb="6">
      <t>シュヨウ</t>
    </rPh>
    <rPh sb="17" eb="19">
      <t>コウセイ</t>
    </rPh>
    <rPh sb="20" eb="21">
      <t>ネン</t>
    </rPh>
    <rPh sb="22" eb="27">
      <t>カイイジョウジッシ</t>
    </rPh>
    <phoneticPr fontId="2"/>
  </si>
  <si>
    <t>計器類の精度を標準機と比べて正すことを指します。一般的に洗浄器メーカーに委託します。</t>
    <rPh sb="0" eb="3">
      <t>ケイキルイ</t>
    </rPh>
    <rPh sb="4" eb="6">
      <t>セイド</t>
    </rPh>
    <rPh sb="14" eb="15">
      <t>タダ</t>
    </rPh>
    <rPh sb="24" eb="27">
      <t>イッパンテキ</t>
    </rPh>
    <rPh sb="36" eb="38">
      <t>イタク</t>
    </rPh>
    <phoneticPr fontId="2"/>
  </si>
  <si>
    <t>洗浄器メーカーと協議し、必要な項目を依頼する必要があります。</t>
    <rPh sb="8" eb="10">
      <t>キョウギ</t>
    </rPh>
    <rPh sb="12" eb="14">
      <t>ヒツヨウ</t>
    </rPh>
    <rPh sb="15" eb="17">
      <t>コウモク</t>
    </rPh>
    <rPh sb="18" eb="20">
      <t>イライ</t>
    </rPh>
    <rPh sb="22" eb="24">
      <t>ヒツヨウ</t>
    </rPh>
    <phoneticPr fontId="2"/>
  </si>
  <si>
    <t>保有している洗浄器の扉、パッキン、配管などの異常の有無、洗剤の残量の確認、チャンバー内の清掃など、メーカーが推奨する点検項目を実施する上で必要となる手順を指します。</t>
    <rPh sb="0" eb="2">
      <t>ホユウ</t>
    </rPh>
    <rPh sb="10" eb="11">
      <t>トビラ</t>
    </rPh>
    <rPh sb="17" eb="19">
      <t>ハイカン</t>
    </rPh>
    <rPh sb="22" eb="24">
      <t>イジョウ</t>
    </rPh>
    <rPh sb="25" eb="27">
      <t>ウム</t>
    </rPh>
    <rPh sb="28" eb="30">
      <t>センザイ</t>
    </rPh>
    <rPh sb="31" eb="33">
      <t>ザンリョウ</t>
    </rPh>
    <rPh sb="34" eb="36">
      <t>カクニン</t>
    </rPh>
    <rPh sb="42" eb="43">
      <t>ナイ</t>
    </rPh>
    <rPh sb="44" eb="46">
      <t>セイソウ</t>
    </rPh>
    <rPh sb="54" eb="56">
      <t>スイショウ</t>
    </rPh>
    <rPh sb="58" eb="60">
      <t>テンケン</t>
    </rPh>
    <rPh sb="60" eb="62">
      <t>コウモク</t>
    </rPh>
    <rPh sb="63" eb="65">
      <t>ジッシ</t>
    </rPh>
    <rPh sb="67" eb="68">
      <t>ウエ</t>
    </rPh>
    <rPh sb="69" eb="71">
      <t>ヒツヨウ</t>
    </rPh>
    <rPh sb="74" eb="76">
      <t>テジュン</t>
    </rPh>
    <rPh sb="77" eb="78">
      <t>サ</t>
    </rPh>
    <phoneticPr fontId="2"/>
  </si>
  <si>
    <t>保有する洗浄器の操作</t>
    <rPh sb="0" eb="2">
      <t>ホユウ</t>
    </rPh>
    <rPh sb="8" eb="10">
      <t>ソウサ</t>
    </rPh>
    <phoneticPr fontId="2"/>
  </si>
  <si>
    <t>保有している洗浄器を操作する際の手順や専用ラックの使用方法を指します。</t>
    <rPh sb="0" eb="2">
      <t>ホユウ</t>
    </rPh>
    <phoneticPr fontId="2"/>
  </si>
  <si>
    <t>洗浄器に積載する際に、洗浄しやすい積載方法や積載量を記した手順を指します。超音波洗浄器の場合は超音波効果が最大限影響する設置方法を指します。</t>
    <rPh sb="4" eb="6">
      <t>セキサイ</t>
    </rPh>
    <rPh sb="8" eb="9">
      <t>サイ</t>
    </rPh>
    <rPh sb="11" eb="13">
      <t>センジョウ</t>
    </rPh>
    <rPh sb="17" eb="21">
      <t>セキサイホウホウ</t>
    </rPh>
    <rPh sb="44" eb="46">
      <t>バアイ</t>
    </rPh>
    <rPh sb="47" eb="52">
      <t>チョウオンパコウカ</t>
    </rPh>
    <rPh sb="53" eb="58">
      <t>サイダイゲンエイキョウ</t>
    </rPh>
    <rPh sb="60" eb="64">
      <t>セッチホウホウ</t>
    </rPh>
    <rPh sb="65" eb="66">
      <t>サ</t>
    </rPh>
    <phoneticPr fontId="2"/>
  </si>
  <si>
    <r>
      <t>3面にわたるように固定すると、剝がれにくく</t>
    </r>
    <r>
      <rPr>
        <sz val="10"/>
        <rFont val="游ゴシック"/>
        <family val="3"/>
        <charset val="128"/>
      </rPr>
      <t>かつ</t>
    </r>
    <r>
      <rPr>
        <sz val="10"/>
        <color theme="1"/>
        <rFont val="游ゴシック"/>
        <family val="3"/>
        <charset val="128"/>
      </rPr>
      <t>視認性も向上します。</t>
    </r>
    <rPh sb="15" eb="16">
      <t>ハ</t>
    </rPh>
    <rPh sb="23" eb="26">
      <t>シニンセイ</t>
    </rPh>
    <rPh sb="27" eb="29">
      <t>コウジョウ</t>
    </rPh>
    <phoneticPr fontId="2"/>
  </si>
  <si>
    <t>テストパックなどを使用し合否判定を行います。試験の条件は134℃3.5分です。暖機運転後に実施します。重力置換式滅菌器には必要ありません。</t>
    <rPh sb="9" eb="11">
      <t>シヨウ</t>
    </rPh>
    <rPh sb="12" eb="16">
      <t>ゴウヒハンテイ</t>
    </rPh>
    <rPh sb="17" eb="18">
      <t>オコナ</t>
    </rPh>
    <rPh sb="22" eb="24">
      <t>シケン</t>
    </rPh>
    <rPh sb="25" eb="27">
      <t>ジョウケン</t>
    </rPh>
    <rPh sb="35" eb="36">
      <t>フン</t>
    </rPh>
    <rPh sb="39" eb="44">
      <t>ダンキウンテンゴ</t>
    </rPh>
    <rPh sb="45" eb="47">
      <t>ジッシ</t>
    </rPh>
    <rPh sb="61" eb="63">
      <t>ヒツヨウ</t>
    </rPh>
    <phoneticPr fontId="2"/>
  </si>
  <si>
    <t>滅菌器に積載する際の条件が決められていますか？</t>
    <rPh sb="4" eb="6">
      <t>セキサイ</t>
    </rPh>
    <rPh sb="8" eb="9">
      <t>サイ</t>
    </rPh>
    <rPh sb="10" eb="12">
      <t>ジョウケン</t>
    </rPh>
    <rPh sb="13" eb="14">
      <t>キ</t>
    </rPh>
    <phoneticPr fontId="2"/>
  </si>
  <si>
    <t>各滅菌器について年1回以上のメーカーによる定期点検を受けていますか？</t>
    <rPh sb="0" eb="1">
      <t>カク</t>
    </rPh>
    <rPh sb="8" eb="9">
      <t>ネン</t>
    </rPh>
    <rPh sb="10" eb="13">
      <t>カイイジョウ</t>
    </rPh>
    <rPh sb="21" eb="25">
      <t>テイキテンケン</t>
    </rPh>
    <rPh sb="26" eb="27">
      <t>ウ</t>
    </rPh>
    <phoneticPr fontId="2"/>
  </si>
  <si>
    <t>滅菌器の修理およびメンテナンス記録を保管していますか？</t>
    <rPh sb="4" eb="6">
      <t>シュウリ</t>
    </rPh>
    <rPh sb="15" eb="17">
      <t>キロク</t>
    </rPh>
    <rPh sb="18" eb="20">
      <t>ホカン</t>
    </rPh>
    <phoneticPr fontId="2"/>
  </si>
  <si>
    <t>パラメトリックリリースを採用している施設は「パラメトリックリリース」を選択してください。パラメトリックリリースとは、滅菌工程リリースの1つの手段です。滅菌工程における事前の検証結果に基づき、滅菌器の運転記録から合否を確認し次の工程に進むことを指します。この方法は合否判定にBIを使用しません。事前の検証とは、PQによるルール化された積載方法、滅菌物（包装服務）の組み合わせによる妥当性を確認することを指します。日常的にはPQで定めた各院展プログラムのバラメーターをモニタリングし、正常に終了した場合のSALが達成されたと解釈します。この方法は、本評価ツールの「蒸気滅菌のバリデーション」がすべて適切に実施され、記録・保管がされていなければ採用すべきではありません。</t>
    <rPh sb="12" eb="14">
      <t>サイヨウ</t>
    </rPh>
    <rPh sb="18" eb="20">
      <t>シセツ</t>
    </rPh>
    <rPh sb="35" eb="37">
      <t>センタク</t>
    </rPh>
    <rPh sb="58" eb="62">
      <t>メッキンコウテイ</t>
    </rPh>
    <rPh sb="70" eb="72">
      <t>シュダン</t>
    </rPh>
    <rPh sb="75" eb="77">
      <t>メッキン</t>
    </rPh>
    <rPh sb="77" eb="79">
      <t>コウテイ</t>
    </rPh>
    <rPh sb="83" eb="85">
      <t>ジゼン</t>
    </rPh>
    <rPh sb="86" eb="90">
      <t>ケンショウケッカ</t>
    </rPh>
    <rPh sb="91" eb="92">
      <t>モト</t>
    </rPh>
    <rPh sb="99" eb="101">
      <t>ウンテン</t>
    </rPh>
    <rPh sb="101" eb="103">
      <t>キロク</t>
    </rPh>
    <rPh sb="105" eb="107">
      <t>ゴウヒ</t>
    </rPh>
    <rPh sb="108" eb="110">
      <t>カクニン</t>
    </rPh>
    <rPh sb="111" eb="112">
      <t>ツギ</t>
    </rPh>
    <rPh sb="113" eb="115">
      <t>コウテイ</t>
    </rPh>
    <rPh sb="116" eb="117">
      <t>スス</t>
    </rPh>
    <rPh sb="121" eb="122">
      <t>サ</t>
    </rPh>
    <rPh sb="128" eb="130">
      <t>ホウホウ</t>
    </rPh>
    <rPh sb="131" eb="133">
      <t>ゴウヒ</t>
    </rPh>
    <rPh sb="133" eb="135">
      <t>ハンテイ</t>
    </rPh>
    <rPh sb="139" eb="141">
      <t>シヨウ</t>
    </rPh>
    <rPh sb="146" eb="148">
      <t>ジゼン</t>
    </rPh>
    <rPh sb="149" eb="151">
      <t>ケンショウ</t>
    </rPh>
    <rPh sb="171" eb="174">
      <t>メッキンブツ</t>
    </rPh>
    <rPh sb="175" eb="179">
      <t>ホウソウフクム</t>
    </rPh>
    <rPh sb="181" eb="182">
      <t>ク</t>
    </rPh>
    <rPh sb="183" eb="184">
      <t>ア</t>
    </rPh>
    <rPh sb="189" eb="191">
      <t>ダトウ</t>
    </rPh>
    <rPh sb="191" eb="192">
      <t>セイ</t>
    </rPh>
    <rPh sb="193" eb="195">
      <t>カクニン</t>
    </rPh>
    <rPh sb="200" eb="201">
      <t>サ</t>
    </rPh>
    <rPh sb="205" eb="208">
      <t>ニチジョウテキ</t>
    </rPh>
    <rPh sb="213" eb="214">
      <t>サダ</t>
    </rPh>
    <rPh sb="216" eb="219">
      <t>カクインテン</t>
    </rPh>
    <rPh sb="240" eb="242">
      <t>セイジョウ</t>
    </rPh>
    <rPh sb="243" eb="245">
      <t>シュウリョウ</t>
    </rPh>
    <rPh sb="247" eb="249">
      <t>バアイ</t>
    </rPh>
    <rPh sb="254" eb="256">
      <t>タッセイ</t>
    </rPh>
    <rPh sb="260" eb="262">
      <t>カイシャク</t>
    </rPh>
    <rPh sb="268" eb="270">
      <t>ホウホウ</t>
    </rPh>
    <rPh sb="272" eb="275">
      <t>ホンヒョウカ</t>
    </rPh>
    <rPh sb="280" eb="284">
      <t>ジョウキメッキン</t>
    </rPh>
    <rPh sb="297" eb="299">
      <t>テキセツ</t>
    </rPh>
    <rPh sb="300" eb="302">
      <t>ジッシ</t>
    </rPh>
    <rPh sb="305" eb="307">
      <t>キロク</t>
    </rPh>
    <rPh sb="308" eb="310">
      <t>ホカン</t>
    </rPh>
    <rPh sb="319" eb="321">
      <t>サイヨウ</t>
    </rPh>
    <phoneticPr fontId="2"/>
  </si>
  <si>
    <t>同一滅菌器で複数のプログラムを利用している場合、プログラム毎に生物学的インジケータを使用していますか？</t>
    <rPh sb="6" eb="8">
      <t>フクスウ</t>
    </rPh>
    <rPh sb="15" eb="17">
      <t>リヨウ</t>
    </rPh>
    <rPh sb="21" eb="23">
      <t>バアイ</t>
    </rPh>
    <rPh sb="29" eb="30">
      <t>ゴト</t>
    </rPh>
    <rPh sb="31" eb="35">
      <t>セイブツガクテキ</t>
    </rPh>
    <rPh sb="42" eb="44">
      <t>シヨウ</t>
    </rPh>
    <phoneticPr fontId="2"/>
  </si>
  <si>
    <t>プログラム毎とは、1台の滅菌器で異なる温度や時間（プログラム）を運転する場合、それぞれのプログラムに対して実施することを指します。ガイドライン2021ではすべての滅菌法において毎回の生物学的インジケータの使用が推奨されていますが、猶予期間として本質問を設けています。</t>
    <rPh sb="5" eb="6">
      <t>ゴト</t>
    </rPh>
    <rPh sb="10" eb="11">
      <t>ダイ</t>
    </rPh>
    <rPh sb="16" eb="17">
      <t>コト</t>
    </rPh>
    <rPh sb="19" eb="21">
      <t>オンド</t>
    </rPh>
    <rPh sb="22" eb="24">
      <t>ジカン</t>
    </rPh>
    <rPh sb="32" eb="34">
      <t>ウンテン</t>
    </rPh>
    <rPh sb="36" eb="38">
      <t>バアイ</t>
    </rPh>
    <rPh sb="81" eb="84">
      <t>メッキンホウ</t>
    </rPh>
    <rPh sb="88" eb="90">
      <t>マイカイ</t>
    </rPh>
    <rPh sb="91" eb="94">
      <t>セイブツガク</t>
    </rPh>
    <rPh sb="94" eb="95">
      <t>テキ</t>
    </rPh>
    <rPh sb="105" eb="107">
      <t>スイショウ</t>
    </rPh>
    <rPh sb="115" eb="119">
      <t>ユウヨキカン</t>
    </rPh>
    <rPh sb="122" eb="125">
      <t>ホンシツモン</t>
    </rPh>
    <rPh sb="126" eb="127">
      <t>モウ</t>
    </rPh>
    <phoneticPr fontId="2"/>
  </si>
  <si>
    <t>蒸気の凝縮水の評価を滅菌器メーカーなどに依頼し結果を確認しています？【加点】</t>
    <rPh sb="0" eb="2">
      <t>ジョウキ</t>
    </rPh>
    <rPh sb="3" eb="5">
      <t>ギョウシュク</t>
    </rPh>
    <rPh sb="5" eb="6">
      <t>スイ</t>
    </rPh>
    <rPh sb="7" eb="9">
      <t>ヒョウカ</t>
    </rPh>
    <rPh sb="20" eb="22">
      <t>イライ</t>
    </rPh>
    <rPh sb="23" eb="25">
      <t>ケッカ</t>
    </rPh>
    <rPh sb="26" eb="28">
      <t>カクニン</t>
    </rPh>
    <rPh sb="34" eb="38">
      <t>｢カテン｣</t>
    </rPh>
    <phoneticPr fontId="2"/>
  </si>
  <si>
    <t>蒸気滅菌器缶内に供給される蒸気の凝縮水の採取・分析は、滅菌器メーカーなどに依頼することが可能です。</t>
    <rPh sb="0" eb="2">
      <t>ジョウキ</t>
    </rPh>
    <rPh sb="2" eb="4">
      <t>メッキン</t>
    </rPh>
    <rPh sb="4" eb="5">
      <t>ウツワ</t>
    </rPh>
    <rPh sb="5" eb="7">
      <t>カンナイ</t>
    </rPh>
    <rPh sb="8" eb="10">
      <t>キョウキュウ</t>
    </rPh>
    <rPh sb="13" eb="15">
      <t>ジョウキ</t>
    </rPh>
    <rPh sb="16" eb="18">
      <t>ギョウシュク</t>
    </rPh>
    <rPh sb="18" eb="19">
      <t>スイ</t>
    </rPh>
    <rPh sb="20" eb="22">
      <t>サイシュ</t>
    </rPh>
    <rPh sb="23" eb="25">
      <t>ブンセキ</t>
    </rPh>
    <rPh sb="37" eb="39">
      <t>イライ</t>
    </rPh>
    <rPh sb="44" eb="46">
      <t>カノウ</t>
    </rPh>
    <phoneticPr fontId="2"/>
  </si>
  <si>
    <t>自施設での滅菌に必要な性能および滅菌サイクルをすべてそろえた滅菌器を使用していますか？</t>
    <rPh sb="0" eb="3">
      <t>ジシセツ</t>
    </rPh>
    <rPh sb="5" eb="7">
      <t>メッキン</t>
    </rPh>
    <rPh sb="8" eb="10">
      <t>ヒツヨウ</t>
    </rPh>
    <rPh sb="11" eb="13">
      <t>セイノウ</t>
    </rPh>
    <rPh sb="16" eb="18">
      <t>メッキン</t>
    </rPh>
    <rPh sb="34" eb="36">
      <t>シヨウ</t>
    </rPh>
    <phoneticPr fontId="2"/>
  </si>
  <si>
    <t>計器類の精度を標準機と比べて正すことを指します。一般的に滅菌器メーカーに委託します。</t>
    <rPh sb="0" eb="3">
      <t>ケイキルイ</t>
    </rPh>
    <rPh sb="24" eb="26">
      <t>イッパン</t>
    </rPh>
    <rPh sb="26" eb="27">
      <t>テキ</t>
    </rPh>
    <rPh sb="36" eb="38">
      <t>イタク</t>
    </rPh>
    <phoneticPr fontId="2"/>
  </si>
  <si>
    <t>一般的に滅菌器メーカーに委託します。</t>
  </si>
  <si>
    <t>導入時、メーカーが定めたの仕様通りに滅菌器が動作したことを、確認していますか？</t>
    <rPh sb="0" eb="3">
      <t>ドウニュウジ</t>
    </rPh>
    <rPh sb="9" eb="10">
      <t>サダ</t>
    </rPh>
    <rPh sb="13" eb="15">
      <t>シヨウ</t>
    </rPh>
    <rPh sb="15" eb="16">
      <t>ドオ</t>
    </rPh>
    <rPh sb="22" eb="24">
      <t>ドウサ</t>
    </rPh>
    <rPh sb="30" eb="32">
      <t>カクニン</t>
    </rPh>
    <phoneticPr fontId="2"/>
  </si>
  <si>
    <t>滅菌器メーカーと協議し、必要な項目を依頼する必要があります。</t>
    <rPh sb="8" eb="10">
      <t>キョウギ</t>
    </rPh>
    <rPh sb="12" eb="14">
      <t>ヒツヨウ</t>
    </rPh>
    <rPh sb="15" eb="17">
      <t>コウモク</t>
    </rPh>
    <rPh sb="18" eb="20">
      <t>イライ</t>
    </rPh>
    <rPh sb="22" eb="24">
      <t>ヒツヨウ</t>
    </rPh>
    <phoneticPr fontId="2"/>
  </si>
  <si>
    <t>自施設での滅菌に必要な性能および滅菌サイクルをすべて備えた滅菌器を使用していますか？</t>
    <rPh sb="0" eb="3">
      <t>ジシセツ</t>
    </rPh>
    <rPh sb="5" eb="7">
      <t>メッキン</t>
    </rPh>
    <phoneticPr fontId="2"/>
  </si>
  <si>
    <t>滅菌器の主要なセンサーやタイマーの較正を年1回以上実施していますか？</t>
    <rPh sb="4" eb="6">
      <t>シュヨウ</t>
    </rPh>
    <rPh sb="17" eb="19">
      <t>コウセイ</t>
    </rPh>
    <rPh sb="20" eb="21">
      <t>ネン</t>
    </rPh>
    <rPh sb="22" eb="27">
      <t>カイイジョウジッシ</t>
    </rPh>
    <phoneticPr fontId="2"/>
  </si>
  <si>
    <t>導入時、滅菌器がメーカーの仕様に従って設置されたことを確認していますか？</t>
    <rPh sb="0" eb="3">
      <t>ドウニュウジ</t>
    </rPh>
    <phoneticPr fontId="2"/>
  </si>
  <si>
    <t>一般的に滅菌器メーカーに委託します。</t>
    <rPh sb="0" eb="2">
      <t>イッパン</t>
    </rPh>
    <rPh sb="2" eb="3">
      <t>テキ</t>
    </rPh>
    <rPh sb="12" eb="14">
      <t>イタク</t>
    </rPh>
    <phoneticPr fontId="2"/>
  </si>
  <si>
    <t>導入時、メーカーが定めた仕様通りに滅菌器が動作したことを、確認していますか？</t>
    <rPh sb="0" eb="3">
      <t>ドウニュウジ</t>
    </rPh>
    <phoneticPr fontId="2"/>
  </si>
  <si>
    <t>積載は、施設で考えられる最大量で試験します。専用のPCDについては、滅菌器メーカーに問い合わせてください。</t>
    <rPh sb="0" eb="2">
      <t>セキサイ</t>
    </rPh>
    <rPh sb="4" eb="6">
      <t>シセツ</t>
    </rPh>
    <rPh sb="7" eb="8">
      <t>カンガ</t>
    </rPh>
    <rPh sb="12" eb="15">
      <t>サイダイリョウ</t>
    </rPh>
    <rPh sb="16" eb="18">
      <t>シケン</t>
    </rPh>
    <rPh sb="22" eb="24">
      <t>センヨウ</t>
    </rPh>
    <rPh sb="42" eb="43">
      <t>ト</t>
    </rPh>
    <rPh sb="44" eb="45">
      <t>ア</t>
    </rPh>
    <phoneticPr fontId="2"/>
  </si>
  <si>
    <t>保有している滅菌器の扉、パッキン、計器類、配管などの異常の有無の確認、チャンバー内の清掃など、メーカーが推奨する点検項目を実施する上で必要となる手順書などを指します。</t>
    <rPh sb="0" eb="2">
      <t>ホユウ</t>
    </rPh>
    <rPh sb="10" eb="11">
      <t>トビラ</t>
    </rPh>
    <rPh sb="17" eb="20">
      <t>ケイキルイ</t>
    </rPh>
    <rPh sb="21" eb="23">
      <t>ハイカン</t>
    </rPh>
    <rPh sb="40" eb="41">
      <t>ナイ</t>
    </rPh>
    <rPh sb="42" eb="44">
      <t>セイソウ</t>
    </rPh>
    <phoneticPr fontId="2"/>
  </si>
  <si>
    <t>保有している滅菌器の操作方法を指します。ACについてはBDテストも含みます。運転から終了時の取り出しまでの手順を指します。</t>
    <rPh sb="0" eb="2">
      <t>ホユウ</t>
    </rPh>
    <rPh sb="10" eb="14">
      <t>ソウサホウホウ</t>
    </rPh>
    <rPh sb="15" eb="16">
      <t>サ</t>
    </rPh>
    <rPh sb="33" eb="34">
      <t>フク</t>
    </rPh>
    <rPh sb="38" eb="40">
      <t>ウンテン</t>
    </rPh>
    <phoneticPr fontId="2"/>
  </si>
  <si>
    <t>再使用可能な器具・器械、装置（滅菌器や洗浄器など）の新規購入、保守点検の費用、ランニングコストに関する資料を保管（データ管理含む）していますか？</t>
    <rPh sb="0" eb="5">
      <t>サイシヨウカノウ</t>
    </rPh>
    <rPh sb="6" eb="8">
      <t>キグ</t>
    </rPh>
    <rPh sb="9" eb="11">
      <t>キカイ</t>
    </rPh>
    <rPh sb="12" eb="14">
      <t>ソウチ</t>
    </rPh>
    <rPh sb="19" eb="22">
      <t>センジョウウツワ</t>
    </rPh>
    <rPh sb="26" eb="30">
      <t>シンキコウニュウ</t>
    </rPh>
    <rPh sb="31" eb="35">
      <t>ホシュテンケン</t>
    </rPh>
    <rPh sb="36" eb="38">
      <t>ヒヨウ</t>
    </rPh>
    <rPh sb="48" eb="49">
      <t>カン</t>
    </rPh>
    <rPh sb="51" eb="53">
      <t>シリョウ</t>
    </rPh>
    <rPh sb="54" eb="56">
      <t>ホカン</t>
    </rPh>
    <rPh sb="60" eb="63">
      <t>カンリフク</t>
    </rPh>
    <phoneticPr fontId="2"/>
  </si>
  <si>
    <t>EOガス滅菌器を保有している場合、ガス警報器が設置されているかを確認します。滅菌器を保有していない場合は該当なしを選択してください。</t>
    <rPh sb="8" eb="10">
      <t>ホユウ</t>
    </rPh>
    <rPh sb="14" eb="16">
      <t>バアイ</t>
    </rPh>
    <rPh sb="19" eb="22">
      <t>ケイホウキ</t>
    </rPh>
    <rPh sb="23" eb="25">
      <t>セッチ</t>
    </rPh>
    <rPh sb="32" eb="34">
      <t>カクニン</t>
    </rPh>
    <phoneticPr fontId="2"/>
  </si>
  <si>
    <t>機械洗浄におけるPQ（稼働性能適格性確認）</t>
    <rPh sb="0" eb="2">
      <t>キカイ</t>
    </rPh>
    <rPh sb="2" eb="4">
      <t>センジョウ</t>
    </rPh>
    <rPh sb="11" eb="15">
      <t>カドウセイノウ</t>
    </rPh>
    <rPh sb="15" eb="20">
      <t>テキカクセイカクニン</t>
    </rPh>
    <phoneticPr fontId="2"/>
  </si>
  <si>
    <t>最低温度部位（コールドスポット）に滅菌物を置き、最小積載量と最大積載量でそれぞれ評価します。自施設で実際に使用する滅菌物および滅菌条件を用いて行います。コールドスポットは、温度分布測定結果やメーカーからの情報提により特定します。本設問で「いいえ」を選択する場合は設問56に「はい」か「いいえ」で回答してください。本設問で「はい」に該当する施設は、設問56の試験を実施していない場合において「該当なし」を選択することが可能です。</t>
    <phoneticPr fontId="2"/>
  </si>
  <si>
    <r>
      <t>点数</t>
    </r>
    <r>
      <rPr>
        <b/>
        <u/>
        <sz val="9"/>
        <color rgb="FFFF0000"/>
        <rFont val="游ゴシック"/>
        <family val="3"/>
        <charset val="128"/>
      </rPr>
      <t>（自動表示）</t>
    </r>
    <rPh sb="0" eb="2">
      <t>テンスウ</t>
    </rPh>
    <rPh sb="3" eb="7">
      <t>ジドウヒョウジ</t>
    </rPh>
    <phoneticPr fontId="2"/>
  </si>
  <si>
    <r>
      <t>医療用洗剤を用いて、ラベル・カタログなどに記載された使用方法に沿って洗浄していますか？【</t>
    </r>
    <r>
      <rPr>
        <b/>
        <sz val="11"/>
        <color rgb="FFFF0000"/>
        <rFont val="游ゴシック"/>
        <family val="3"/>
        <charset val="128"/>
      </rPr>
      <t>必須</t>
    </r>
    <r>
      <rPr>
        <b/>
        <sz val="11"/>
        <color theme="1"/>
        <rFont val="游ゴシック"/>
        <family val="3"/>
        <charset val="128"/>
      </rPr>
      <t>】</t>
    </r>
    <rPh sb="0" eb="5">
      <t>イリョウヨウセンザイ</t>
    </rPh>
    <rPh sb="6" eb="7">
      <t>モチ</t>
    </rPh>
    <rPh sb="21" eb="23">
      <t>キサイ</t>
    </rPh>
    <rPh sb="26" eb="30">
      <t>シヨウホウホウ</t>
    </rPh>
    <rPh sb="31" eb="32">
      <t>ソ</t>
    </rPh>
    <rPh sb="34" eb="36">
      <t>センジョウ</t>
    </rPh>
    <rPh sb="44" eb="46">
      <t>ヒッス</t>
    </rPh>
    <phoneticPr fontId="2"/>
  </si>
  <si>
    <r>
      <t>洗浄物の取り扱いについてメーカーの定める注意事項を確認していますか？【</t>
    </r>
    <r>
      <rPr>
        <b/>
        <sz val="11"/>
        <color rgb="FFFF0000"/>
        <rFont val="游ゴシック"/>
        <family val="3"/>
        <charset val="128"/>
      </rPr>
      <t>必須</t>
    </r>
    <r>
      <rPr>
        <b/>
        <sz val="11"/>
        <color theme="1"/>
        <rFont val="游ゴシック"/>
        <family val="3"/>
        <charset val="128"/>
      </rPr>
      <t>】</t>
    </r>
    <rPh sb="0" eb="3">
      <t>センジョウブツ</t>
    </rPh>
    <rPh sb="4" eb="5">
      <t>ト</t>
    </rPh>
    <rPh sb="6" eb="7">
      <t>アツカ</t>
    </rPh>
    <rPh sb="17" eb="18">
      <t>サダ</t>
    </rPh>
    <rPh sb="20" eb="24">
      <t>チュウイジコウ</t>
    </rPh>
    <rPh sb="25" eb="27">
      <t>カクニン</t>
    </rPh>
    <rPh sb="35" eb="37">
      <t>ヒッス</t>
    </rPh>
    <phoneticPr fontId="2"/>
  </si>
  <si>
    <r>
      <t>機械洗浄工程が正常に終了したことを記録紙、洗浄インジケータ、電子記録などで確認し、記録を保管していますか？【</t>
    </r>
    <r>
      <rPr>
        <b/>
        <sz val="11"/>
        <color rgb="FFFF0000"/>
        <rFont val="游ゴシック"/>
        <family val="3"/>
        <charset val="128"/>
      </rPr>
      <t>必須</t>
    </r>
    <r>
      <rPr>
        <b/>
        <sz val="11"/>
        <color theme="1"/>
        <rFont val="游ゴシック"/>
        <family val="3"/>
        <charset val="128"/>
      </rPr>
      <t>】</t>
    </r>
    <rPh sb="0" eb="2">
      <t>キカイ</t>
    </rPh>
    <rPh sb="2" eb="4">
      <t>センジョウ</t>
    </rPh>
    <rPh sb="4" eb="6">
      <t>コウテイ</t>
    </rPh>
    <rPh sb="7" eb="9">
      <t>セイジョウ</t>
    </rPh>
    <rPh sb="21" eb="23">
      <t>センジョウ</t>
    </rPh>
    <rPh sb="30" eb="34">
      <t>デンシキロク</t>
    </rPh>
    <rPh sb="37" eb="39">
      <t>カクニン</t>
    </rPh>
    <rPh sb="41" eb="43">
      <t>キロク</t>
    </rPh>
    <rPh sb="44" eb="46">
      <t>ホカン</t>
    </rPh>
    <rPh sb="54" eb="56">
      <t>ヒッス</t>
    </rPh>
    <phoneticPr fontId="2"/>
  </si>
  <si>
    <r>
      <t>適切に洗浄されたことを目視検査で確認していますか？【</t>
    </r>
    <r>
      <rPr>
        <b/>
        <sz val="11"/>
        <color rgb="FFFF0000"/>
        <rFont val="游ゴシック"/>
        <family val="3"/>
        <charset val="128"/>
      </rPr>
      <t>必須</t>
    </r>
    <r>
      <rPr>
        <b/>
        <sz val="11"/>
        <color theme="1"/>
        <rFont val="游ゴシック"/>
        <family val="3"/>
        <charset val="128"/>
      </rPr>
      <t>】</t>
    </r>
    <rPh sb="0" eb="2">
      <t>テキセツ</t>
    </rPh>
    <rPh sb="3" eb="5">
      <t>センジョウ</t>
    </rPh>
    <rPh sb="11" eb="15">
      <t>モクシケンサ</t>
    </rPh>
    <rPh sb="16" eb="18">
      <t>カクニン</t>
    </rPh>
    <rPh sb="26" eb="28">
      <t>ヒッス</t>
    </rPh>
    <phoneticPr fontId="2"/>
  </si>
  <si>
    <r>
      <t>器具・器械のメンテナンス、機能性チェックを行っていますか？【</t>
    </r>
    <r>
      <rPr>
        <b/>
        <sz val="11"/>
        <color rgb="FFFF0000"/>
        <rFont val="游ゴシック"/>
        <family val="3"/>
        <charset val="128"/>
      </rPr>
      <t>必須</t>
    </r>
    <r>
      <rPr>
        <b/>
        <sz val="11"/>
        <color theme="1"/>
        <rFont val="游ゴシック"/>
        <family val="3"/>
        <charset val="128"/>
      </rPr>
      <t>】</t>
    </r>
    <rPh sb="0" eb="2">
      <t>キグ</t>
    </rPh>
    <rPh sb="3" eb="5">
      <t>キカイ</t>
    </rPh>
    <rPh sb="13" eb="16">
      <t>キノウセイ</t>
    </rPh>
    <rPh sb="21" eb="22">
      <t>オコナ</t>
    </rPh>
    <rPh sb="30" eb="32">
      <t>ヒッス</t>
    </rPh>
    <phoneticPr fontId="2"/>
  </si>
  <si>
    <r>
      <t>異物や破損の有無を発見するために備えとして作業テーブルに拡大鏡やルーペを用意</t>
    </r>
    <r>
      <rPr>
        <b/>
        <sz val="11"/>
        <rFont val="游ゴシック"/>
        <family val="3"/>
        <charset val="128"/>
      </rPr>
      <t>していますか</t>
    </r>
    <r>
      <rPr>
        <b/>
        <sz val="11"/>
        <color theme="1"/>
        <rFont val="游ゴシック"/>
        <family val="3"/>
        <charset val="128"/>
      </rPr>
      <t>？</t>
    </r>
    <rPh sb="0" eb="2">
      <t>イブツ</t>
    </rPh>
    <rPh sb="3" eb="5">
      <t>ハソン</t>
    </rPh>
    <rPh sb="6" eb="8">
      <t>ウム</t>
    </rPh>
    <rPh sb="9" eb="11">
      <t>ハッケン</t>
    </rPh>
    <rPh sb="16" eb="17">
      <t>ソナ</t>
    </rPh>
    <rPh sb="21" eb="23">
      <t>サギョウ</t>
    </rPh>
    <rPh sb="28" eb="31">
      <t>カクダイキョウ</t>
    </rPh>
    <rPh sb="36" eb="38">
      <t>ヨウイ</t>
    </rPh>
    <phoneticPr fontId="2"/>
  </si>
  <si>
    <r>
      <t>各包装材に対して、器具・器械との適合性や最大重量を確認した上で使用していますか？【</t>
    </r>
    <r>
      <rPr>
        <b/>
        <sz val="11"/>
        <color rgb="FFFF0000"/>
        <rFont val="游ゴシック"/>
        <family val="3"/>
        <charset val="128"/>
      </rPr>
      <t>必須</t>
    </r>
    <r>
      <rPr>
        <b/>
        <sz val="11"/>
        <color theme="1"/>
        <rFont val="游ゴシック"/>
        <family val="3"/>
        <charset val="128"/>
      </rPr>
      <t>】</t>
    </r>
    <rPh sb="0" eb="4">
      <t>カクホウソウザイ</t>
    </rPh>
    <rPh sb="5" eb="6">
      <t>タイ</t>
    </rPh>
    <rPh sb="9" eb="11">
      <t>キグ</t>
    </rPh>
    <rPh sb="12" eb="14">
      <t>キカイ</t>
    </rPh>
    <rPh sb="16" eb="19">
      <t>テキゴウセイ</t>
    </rPh>
    <rPh sb="20" eb="24">
      <t>サイダイジュウリョウ</t>
    </rPh>
    <rPh sb="41" eb="43">
      <t>ヒッス</t>
    </rPh>
    <phoneticPr fontId="2"/>
  </si>
  <si>
    <r>
      <t>滅菌バッグを使用する際、メーカーの推奨に基づいてヒートシールの条件を設定していますか？【</t>
    </r>
    <r>
      <rPr>
        <b/>
        <sz val="11"/>
        <color rgb="FFFF0000"/>
        <rFont val="游ゴシック"/>
        <family val="3"/>
        <charset val="128"/>
      </rPr>
      <t>必須</t>
    </r>
    <r>
      <rPr>
        <b/>
        <sz val="11"/>
        <color theme="1"/>
        <rFont val="游ゴシック"/>
        <family val="3"/>
        <charset val="128"/>
      </rPr>
      <t>】</t>
    </r>
    <rPh sb="0" eb="2">
      <t>メッキン</t>
    </rPh>
    <rPh sb="6" eb="8">
      <t>シヨウ</t>
    </rPh>
    <rPh sb="10" eb="11">
      <t>サイ</t>
    </rPh>
    <rPh sb="17" eb="19">
      <t>スイショウ</t>
    </rPh>
    <rPh sb="20" eb="21">
      <t>モト</t>
    </rPh>
    <rPh sb="31" eb="33">
      <t>ジョウケン</t>
    </rPh>
    <rPh sb="34" eb="36">
      <t>セッテイ</t>
    </rPh>
    <rPh sb="43" eb="47">
      <t>｢ヒッス｣</t>
    </rPh>
    <phoneticPr fontId="2"/>
  </si>
  <si>
    <r>
      <t>滅菌バッグの状態やシールの強度が十分なことを確認していますか？【</t>
    </r>
    <r>
      <rPr>
        <b/>
        <sz val="11"/>
        <color rgb="FF0000FF"/>
        <rFont val="游ゴシック"/>
        <family val="3"/>
        <charset val="128"/>
      </rPr>
      <t>加点</t>
    </r>
    <r>
      <rPr>
        <b/>
        <sz val="11"/>
        <color theme="1"/>
        <rFont val="游ゴシック"/>
        <family val="3"/>
        <charset val="128"/>
      </rPr>
      <t>】</t>
    </r>
    <rPh sb="0" eb="2">
      <t>メッキン</t>
    </rPh>
    <rPh sb="6" eb="8">
      <t>ジョウタイ</t>
    </rPh>
    <rPh sb="13" eb="15">
      <t>キョウド</t>
    </rPh>
    <rPh sb="16" eb="18">
      <t>ジュウブン</t>
    </rPh>
    <rPh sb="22" eb="24">
      <t>カクニン</t>
    </rPh>
    <rPh sb="32" eb="34">
      <t>カテン</t>
    </rPh>
    <phoneticPr fontId="2"/>
  </si>
  <si>
    <r>
      <t>蒸気滅菌用に開発された生物学的インジケータを少なくとも1日1回以上、もしくは毎回使用していますか？【</t>
    </r>
    <r>
      <rPr>
        <b/>
        <sz val="11"/>
        <color rgb="FFFF0000"/>
        <rFont val="游ゴシック"/>
        <family val="3"/>
        <charset val="128"/>
      </rPr>
      <t>必須</t>
    </r>
    <r>
      <rPr>
        <b/>
        <sz val="11"/>
        <color theme="1"/>
        <rFont val="游ゴシック"/>
        <family val="3"/>
        <charset val="128"/>
      </rPr>
      <t>】</t>
    </r>
    <rPh sb="0" eb="5">
      <t>ジョウキメッキンヨウ</t>
    </rPh>
    <rPh sb="6" eb="8">
      <t>カイハツ</t>
    </rPh>
    <rPh sb="11" eb="15">
      <t>セイブツガクテキ</t>
    </rPh>
    <rPh sb="22" eb="23">
      <t>スク</t>
    </rPh>
    <rPh sb="28" eb="29">
      <t>ニチ</t>
    </rPh>
    <rPh sb="30" eb="31">
      <t>カイ</t>
    </rPh>
    <rPh sb="31" eb="33">
      <t>イジョウ</t>
    </rPh>
    <rPh sb="38" eb="40">
      <t>マイカイ</t>
    </rPh>
    <rPh sb="40" eb="42">
      <t>シヨウ</t>
    </rPh>
    <rPh sb="50" eb="52">
      <t>ヒッス</t>
    </rPh>
    <phoneticPr fontId="2"/>
  </si>
  <si>
    <r>
      <t>EOガス滅菌工程用に開発された生物学的インジケータを毎回使用していますか？【</t>
    </r>
    <r>
      <rPr>
        <b/>
        <sz val="11"/>
        <color rgb="FFFF0000"/>
        <rFont val="游ゴシック"/>
        <family val="3"/>
        <charset val="128"/>
      </rPr>
      <t>必須</t>
    </r>
    <r>
      <rPr>
        <b/>
        <sz val="11"/>
        <color theme="1"/>
        <rFont val="游ゴシック"/>
        <family val="3"/>
        <charset val="128"/>
      </rPr>
      <t>】</t>
    </r>
    <rPh sb="4" eb="9">
      <t>メッキンコウテイヨウ</t>
    </rPh>
    <rPh sb="10" eb="12">
      <t>カイハツ</t>
    </rPh>
    <rPh sb="15" eb="19">
      <t>セイブツガクテキ</t>
    </rPh>
    <rPh sb="26" eb="28">
      <t>マイカイ</t>
    </rPh>
    <rPh sb="28" eb="30">
      <t>シヨウ</t>
    </rPh>
    <rPh sb="37" eb="41">
      <t>｢ヒッス｣</t>
    </rPh>
    <phoneticPr fontId="2"/>
  </si>
  <si>
    <r>
      <t>過酸化水素ガスプラズマ滅菌工程用に開発された生物学的インジケータを毎回使用していますか？【</t>
    </r>
    <r>
      <rPr>
        <b/>
        <sz val="11"/>
        <color rgb="FFFF0000"/>
        <rFont val="游ゴシック"/>
        <family val="3"/>
        <charset val="128"/>
      </rPr>
      <t>必須</t>
    </r>
    <r>
      <rPr>
        <b/>
        <sz val="11"/>
        <color theme="1"/>
        <rFont val="游ゴシック"/>
        <family val="3"/>
        <charset val="128"/>
      </rPr>
      <t>】</t>
    </r>
    <rPh sb="0" eb="5">
      <t>カサンカスイソ</t>
    </rPh>
    <rPh sb="11" eb="16">
      <t>メッキンコウテイヨウ</t>
    </rPh>
    <rPh sb="17" eb="19">
      <t>カイハツ</t>
    </rPh>
    <rPh sb="22" eb="26">
      <t>セイブツガクテキ</t>
    </rPh>
    <rPh sb="33" eb="35">
      <t>マイカイ</t>
    </rPh>
    <rPh sb="35" eb="37">
      <t>シヨウ</t>
    </rPh>
    <rPh sb="44" eb="48">
      <t>｢ヒッス｣</t>
    </rPh>
    <phoneticPr fontId="2"/>
  </si>
  <si>
    <r>
      <t>過酸化水素ガス滅菌工程用に開発された生物学的インジケータを毎回使用していますか？【</t>
    </r>
    <r>
      <rPr>
        <b/>
        <sz val="11"/>
        <color rgb="FFFF0000"/>
        <rFont val="游ゴシック"/>
        <family val="3"/>
        <charset val="128"/>
      </rPr>
      <t>必須</t>
    </r>
    <r>
      <rPr>
        <b/>
        <sz val="11"/>
        <color theme="1"/>
        <rFont val="游ゴシック"/>
        <family val="3"/>
        <charset val="128"/>
      </rPr>
      <t>】</t>
    </r>
    <rPh sb="0" eb="5">
      <t>カサンカスイソ</t>
    </rPh>
    <rPh sb="7" eb="12">
      <t>メッキンコウテイヨウ</t>
    </rPh>
    <rPh sb="13" eb="15">
      <t>カイハツ</t>
    </rPh>
    <rPh sb="18" eb="22">
      <t>セイブツガクテキ</t>
    </rPh>
    <rPh sb="29" eb="31">
      <t>マイカイ</t>
    </rPh>
    <rPh sb="31" eb="33">
      <t>シヨウ</t>
    </rPh>
    <rPh sb="40" eb="44">
      <t>｢ヒッス｣</t>
    </rPh>
    <phoneticPr fontId="2"/>
  </si>
  <si>
    <r>
      <t>低温蒸気ホルムアルデヒド滅菌（以下LTSF滅菌）工程用に開発された生物学的インジケータを毎回使用していますか？【</t>
    </r>
    <r>
      <rPr>
        <b/>
        <sz val="11"/>
        <color rgb="FFFF0000"/>
        <rFont val="游ゴシック"/>
        <family val="3"/>
        <charset val="128"/>
      </rPr>
      <t>必須</t>
    </r>
    <r>
      <rPr>
        <b/>
        <sz val="11"/>
        <color theme="1"/>
        <rFont val="游ゴシック"/>
        <family val="3"/>
        <charset val="128"/>
      </rPr>
      <t>】</t>
    </r>
    <rPh sb="0" eb="4">
      <t>テイオンジョウキ</t>
    </rPh>
    <rPh sb="12" eb="14">
      <t>メッキン</t>
    </rPh>
    <rPh sb="15" eb="17">
      <t>イカ</t>
    </rPh>
    <rPh sb="21" eb="23">
      <t>メッキン</t>
    </rPh>
    <rPh sb="24" eb="26">
      <t>コウテイ</t>
    </rPh>
    <rPh sb="26" eb="27">
      <t>ヨウ</t>
    </rPh>
    <rPh sb="28" eb="30">
      <t>カイハツ</t>
    </rPh>
    <rPh sb="33" eb="37">
      <t>セイブツガクテキ</t>
    </rPh>
    <rPh sb="44" eb="46">
      <t>マイカイ</t>
    </rPh>
    <rPh sb="46" eb="48">
      <t>シヨウ</t>
    </rPh>
    <rPh sb="55" eb="59">
      <t>｢ヒッス｣</t>
    </rPh>
    <phoneticPr fontId="2"/>
  </si>
  <si>
    <r>
      <t>生物学的インジケータは、各滅菌法で規定されたPCD内部に挿入、</t>
    </r>
    <r>
      <rPr>
        <b/>
        <sz val="11"/>
        <rFont val="游ゴシック"/>
        <family val="3"/>
        <charset val="128"/>
      </rPr>
      <t>または</t>
    </r>
    <r>
      <rPr>
        <b/>
        <sz val="11"/>
        <color theme="1"/>
        <rFont val="游ゴシック"/>
        <family val="3"/>
        <charset val="128"/>
      </rPr>
      <t>市販テストパックを使用していますか？【</t>
    </r>
    <r>
      <rPr>
        <b/>
        <sz val="11"/>
        <color rgb="FFFF0000"/>
        <rFont val="游ゴシック"/>
        <family val="3"/>
        <charset val="128"/>
      </rPr>
      <t>必須</t>
    </r>
    <r>
      <rPr>
        <b/>
        <sz val="11"/>
        <color theme="1"/>
        <rFont val="游ゴシック"/>
        <family val="3"/>
        <charset val="128"/>
      </rPr>
      <t>】</t>
    </r>
    <rPh sb="0" eb="4">
      <t>セイブツガクテキ</t>
    </rPh>
    <rPh sb="12" eb="16">
      <t>カクメッキンホウ</t>
    </rPh>
    <rPh sb="17" eb="19">
      <t>キテイ</t>
    </rPh>
    <rPh sb="25" eb="27">
      <t>ナイブ</t>
    </rPh>
    <rPh sb="28" eb="30">
      <t>ソウニュウ</t>
    </rPh>
    <rPh sb="34" eb="36">
      <t>シハン</t>
    </rPh>
    <rPh sb="43" eb="45">
      <t>シヨウ</t>
    </rPh>
    <rPh sb="52" eb="56">
      <t>｢ヒッス｣</t>
    </rPh>
    <phoneticPr fontId="2"/>
  </si>
  <si>
    <r>
      <t>各滅菌サイクルにおいて、温度・圧力・時間などのパラメータが滅菌器の設定の範囲内であることを確認し記録していますか？【</t>
    </r>
    <r>
      <rPr>
        <b/>
        <sz val="11"/>
        <color rgb="FFFF0000"/>
        <rFont val="游ゴシック"/>
        <family val="3"/>
        <charset val="128"/>
      </rPr>
      <t>必須</t>
    </r>
    <r>
      <rPr>
        <b/>
        <sz val="11"/>
        <color theme="1"/>
        <rFont val="游ゴシック"/>
        <family val="3"/>
        <charset val="128"/>
      </rPr>
      <t>】</t>
    </r>
    <rPh sb="0" eb="3">
      <t>カクメッキン</t>
    </rPh>
    <rPh sb="12" eb="14">
      <t>オンド</t>
    </rPh>
    <rPh sb="15" eb="17">
      <t>アツリョク</t>
    </rPh>
    <rPh sb="18" eb="20">
      <t>ジカン</t>
    </rPh>
    <rPh sb="33" eb="35">
      <t>セッテイ</t>
    </rPh>
    <rPh sb="36" eb="39">
      <t>ハンイナイ</t>
    </rPh>
    <rPh sb="45" eb="47">
      <t>カクニン</t>
    </rPh>
    <rPh sb="48" eb="50">
      <t>キロク</t>
    </rPh>
    <rPh sb="57" eb="61">
      <t>｢ヒッス｣</t>
    </rPh>
    <phoneticPr fontId="2"/>
  </si>
  <si>
    <r>
      <t>払い出しにあたり、滅菌物の目視検査、包装材のCI確認、および有効期限の確認を行っていますか？【</t>
    </r>
    <r>
      <rPr>
        <b/>
        <sz val="11"/>
        <color rgb="FFFF0000"/>
        <rFont val="游ゴシック"/>
        <family val="3"/>
        <charset val="128"/>
      </rPr>
      <t>必須</t>
    </r>
    <r>
      <rPr>
        <b/>
        <sz val="11"/>
        <color theme="1"/>
        <rFont val="游ゴシック"/>
        <family val="3"/>
        <charset val="128"/>
      </rPr>
      <t>】</t>
    </r>
    <rPh sb="0" eb="1">
      <t>ハラ</t>
    </rPh>
    <rPh sb="2" eb="3">
      <t>ダ</t>
    </rPh>
    <rPh sb="9" eb="12">
      <t>メッキンブツ</t>
    </rPh>
    <rPh sb="13" eb="17">
      <t>モクシケンサ</t>
    </rPh>
    <rPh sb="18" eb="21">
      <t>ホウソウザイ</t>
    </rPh>
    <rPh sb="24" eb="26">
      <t>カクニン</t>
    </rPh>
    <rPh sb="30" eb="34">
      <t>ユウコウキゲン</t>
    </rPh>
    <rPh sb="35" eb="37">
      <t>カクニン</t>
    </rPh>
    <rPh sb="38" eb="39">
      <t>オコナ</t>
    </rPh>
    <rPh sb="46" eb="50">
      <t>｢ヒッス｣</t>
    </rPh>
    <phoneticPr fontId="2"/>
  </si>
  <si>
    <r>
      <t>滅菌不良などが生じた場合、リコール（回収など）を行うための仕組みはありますか？【</t>
    </r>
    <r>
      <rPr>
        <b/>
        <sz val="11"/>
        <color rgb="FFFF0000"/>
        <rFont val="游ゴシック"/>
        <family val="3"/>
        <charset val="128"/>
      </rPr>
      <t>必須</t>
    </r>
    <r>
      <rPr>
        <b/>
        <sz val="11"/>
        <color theme="1"/>
        <rFont val="游ゴシック"/>
        <family val="3"/>
        <charset val="128"/>
      </rPr>
      <t>】</t>
    </r>
    <rPh sb="0" eb="4">
      <t>メッキンフリョウ</t>
    </rPh>
    <rPh sb="7" eb="8">
      <t>ショウ</t>
    </rPh>
    <rPh sb="10" eb="12">
      <t>バアイ</t>
    </rPh>
    <rPh sb="18" eb="20">
      <t>カイシュウ</t>
    </rPh>
    <rPh sb="24" eb="25">
      <t>オコナ</t>
    </rPh>
    <rPh sb="29" eb="31">
      <t>シク</t>
    </rPh>
    <rPh sb="39" eb="43">
      <t>｢ヒッス｣</t>
    </rPh>
    <phoneticPr fontId="2"/>
  </si>
  <si>
    <r>
      <t>蒸気滅菌器を使用する前に、滅菌器ごとにボウィー・ディックテストを毎日実施していますか？【</t>
    </r>
    <r>
      <rPr>
        <b/>
        <sz val="11"/>
        <color rgb="FFFF0000"/>
        <rFont val="游ゴシック"/>
        <family val="3"/>
        <charset val="128"/>
      </rPr>
      <t>必須</t>
    </r>
    <r>
      <rPr>
        <b/>
        <sz val="11"/>
        <color theme="1"/>
        <rFont val="游ゴシック"/>
        <family val="3"/>
        <charset val="128"/>
      </rPr>
      <t>】</t>
    </r>
    <rPh sb="6" eb="8">
      <t>シヨウ</t>
    </rPh>
    <rPh sb="10" eb="11">
      <t>マエ</t>
    </rPh>
    <rPh sb="32" eb="34">
      <t>マイニチ</t>
    </rPh>
    <rPh sb="34" eb="36">
      <t>ジッシ</t>
    </rPh>
    <rPh sb="44" eb="46">
      <t>ヒッス</t>
    </rPh>
    <phoneticPr fontId="2"/>
  </si>
  <si>
    <r>
      <t>洗浄およびすすぎで使用する水の水質を確認していますか？【</t>
    </r>
    <r>
      <rPr>
        <b/>
        <sz val="11"/>
        <color rgb="FF0000FF"/>
        <rFont val="游ゴシック"/>
        <family val="3"/>
        <charset val="128"/>
      </rPr>
      <t>加点</t>
    </r>
    <r>
      <rPr>
        <b/>
        <sz val="11"/>
        <color theme="1"/>
        <rFont val="游ゴシック"/>
        <family val="3"/>
        <charset val="128"/>
      </rPr>
      <t>】</t>
    </r>
    <rPh sb="0" eb="2">
      <t>センジョウ</t>
    </rPh>
    <rPh sb="18" eb="20">
      <t>カクニン</t>
    </rPh>
    <rPh sb="28" eb="30">
      <t>カテン</t>
    </rPh>
    <phoneticPr fontId="2"/>
  </si>
  <si>
    <r>
      <t>実際の洗浄物を積載した状態で、臨床使用された洗浄物の洗浄効果試験を実施し、基準を満たしていることを確認していますか？【</t>
    </r>
    <r>
      <rPr>
        <b/>
        <sz val="11"/>
        <color rgb="FF0000FF"/>
        <rFont val="游ゴシック"/>
        <family val="3"/>
        <charset val="128"/>
      </rPr>
      <t>加点</t>
    </r>
    <r>
      <rPr>
        <b/>
        <sz val="11"/>
        <rFont val="游ゴシック"/>
        <family val="3"/>
        <charset val="128"/>
      </rPr>
      <t>・</t>
    </r>
    <r>
      <rPr>
        <b/>
        <sz val="11"/>
        <color rgb="FFFF0000"/>
        <rFont val="游ゴシック"/>
        <family val="3"/>
        <charset val="128"/>
      </rPr>
      <t>必須（S・A評価用）</t>
    </r>
    <r>
      <rPr>
        <b/>
        <sz val="11"/>
        <color theme="1"/>
        <rFont val="游ゴシック"/>
        <family val="3"/>
        <charset val="128"/>
      </rPr>
      <t>】</t>
    </r>
    <rPh sb="0" eb="2">
      <t>ジッサイ</t>
    </rPh>
    <rPh sb="3" eb="6">
      <t>センジョウブツ</t>
    </rPh>
    <rPh sb="7" eb="9">
      <t>セキサイ</t>
    </rPh>
    <rPh sb="11" eb="13">
      <t>ジョウタイ</t>
    </rPh>
    <rPh sb="15" eb="19">
      <t>リンショウシヨウ</t>
    </rPh>
    <rPh sb="22" eb="25">
      <t>センジョウブツ</t>
    </rPh>
    <rPh sb="26" eb="32">
      <t>センジョウコウカシケン</t>
    </rPh>
    <rPh sb="33" eb="35">
      <t>ジッシ</t>
    </rPh>
    <rPh sb="37" eb="39">
      <t>キジュン</t>
    </rPh>
    <rPh sb="40" eb="41">
      <t>ミ</t>
    </rPh>
    <rPh sb="49" eb="51">
      <t>カクニン</t>
    </rPh>
    <rPh sb="59" eb="61">
      <t>カテン</t>
    </rPh>
    <rPh sb="62" eb="64">
      <t>ヒッス</t>
    </rPh>
    <rPh sb="68" eb="71">
      <t>ヒョウカヨウ</t>
    </rPh>
    <phoneticPr fontId="2"/>
  </si>
  <si>
    <r>
      <t>洗浄物をその形状、材質、そして汚染特性などで分類し、その分類ごとに洗浄手順を定めていますか？【</t>
    </r>
    <r>
      <rPr>
        <b/>
        <sz val="11"/>
        <color rgb="FF0000FF"/>
        <rFont val="游ゴシック"/>
        <family val="3"/>
        <charset val="128"/>
      </rPr>
      <t>加点</t>
    </r>
    <r>
      <rPr>
        <b/>
        <sz val="11"/>
        <color theme="1"/>
        <rFont val="游ゴシック"/>
        <family val="3"/>
        <charset val="128"/>
      </rPr>
      <t>】</t>
    </r>
    <rPh sb="0" eb="3">
      <t>センジョウブツ</t>
    </rPh>
    <rPh sb="6" eb="8">
      <t>ケイジョウ</t>
    </rPh>
    <rPh sb="9" eb="11">
      <t>ザイシツ</t>
    </rPh>
    <rPh sb="15" eb="19">
      <t>オセントクセイ</t>
    </rPh>
    <rPh sb="22" eb="24">
      <t>ブンルイ</t>
    </rPh>
    <rPh sb="28" eb="30">
      <t>ブンルイ</t>
    </rPh>
    <rPh sb="33" eb="37">
      <t>センジョウテジュン</t>
    </rPh>
    <rPh sb="38" eb="39">
      <t>サダ</t>
    </rPh>
    <rPh sb="46" eb="50">
      <t>｢カテン｣</t>
    </rPh>
    <phoneticPr fontId="2"/>
  </si>
  <si>
    <r>
      <t>洗浄工程、洗浄剤などに変更または新規採用があった際、洗浄効果試験を実施し、基準を満たしていることを確認していますか？【</t>
    </r>
    <r>
      <rPr>
        <b/>
        <sz val="11"/>
        <color rgb="FF0000FF"/>
        <rFont val="游ゴシック"/>
        <family val="3"/>
        <charset val="128"/>
      </rPr>
      <t>加点</t>
    </r>
    <r>
      <rPr>
        <b/>
        <sz val="11"/>
        <color theme="1"/>
        <rFont val="游ゴシック"/>
        <family val="3"/>
        <charset val="128"/>
      </rPr>
      <t>】</t>
    </r>
    <rPh sb="0" eb="4">
      <t>センジョウコウテイ</t>
    </rPh>
    <rPh sb="5" eb="8">
      <t>センジョウザイ</t>
    </rPh>
    <rPh sb="11" eb="13">
      <t>ヘンコウ</t>
    </rPh>
    <rPh sb="16" eb="20">
      <t>シンキサイヨウ</t>
    </rPh>
    <rPh sb="24" eb="25">
      <t>サイ</t>
    </rPh>
    <rPh sb="26" eb="32">
      <t>センジョウコウカシケン</t>
    </rPh>
    <rPh sb="33" eb="35">
      <t>ジッシ</t>
    </rPh>
    <rPh sb="37" eb="39">
      <t>キジュン</t>
    </rPh>
    <rPh sb="40" eb="41">
      <t>ミ</t>
    </rPh>
    <rPh sb="49" eb="51">
      <t>カクニン</t>
    </rPh>
    <rPh sb="58" eb="62">
      <t>｢カテン｣</t>
    </rPh>
    <phoneticPr fontId="2"/>
  </si>
  <si>
    <r>
      <t>適格性の確認（再確認）として、確認（再確認）項目を定め、年1回以上定期的に洗浄効果試験を実施していますか？【</t>
    </r>
    <r>
      <rPr>
        <b/>
        <sz val="11"/>
        <color rgb="FF0000FF"/>
        <rFont val="游ゴシック"/>
        <family val="3"/>
        <charset val="128"/>
      </rPr>
      <t>加点</t>
    </r>
    <r>
      <rPr>
        <b/>
        <sz val="11"/>
        <color theme="1"/>
        <rFont val="游ゴシック"/>
        <family val="3"/>
        <charset val="128"/>
      </rPr>
      <t>】</t>
    </r>
    <rPh sb="0" eb="3">
      <t>テキカクセイ</t>
    </rPh>
    <rPh sb="4" eb="6">
      <t>カクニン</t>
    </rPh>
    <rPh sb="7" eb="10">
      <t>サイカクニン</t>
    </rPh>
    <rPh sb="15" eb="17">
      <t>カクニン</t>
    </rPh>
    <rPh sb="18" eb="21">
      <t>サイカクニン</t>
    </rPh>
    <rPh sb="22" eb="24">
      <t>コウモク</t>
    </rPh>
    <rPh sb="25" eb="26">
      <t>サダ</t>
    </rPh>
    <rPh sb="28" eb="29">
      <t>ネン</t>
    </rPh>
    <rPh sb="30" eb="33">
      <t>カイイジョウ</t>
    </rPh>
    <rPh sb="33" eb="36">
      <t>テイキテキ</t>
    </rPh>
    <rPh sb="37" eb="43">
      <t>センジョウコウカシケン</t>
    </rPh>
    <rPh sb="44" eb="46">
      <t>ジッシ</t>
    </rPh>
    <rPh sb="53" eb="57">
      <t>｢カテン｣</t>
    </rPh>
    <phoneticPr fontId="2"/>
  </si>
  <si>
    <r>
      <t>最も条件の悪い滅菌物の温度測定をデータロガーを用いておこない、滅菌条件の範囲内であることを確認していますか？併せて包装内部にBIを置き、既定の滅菌時間での菌の死滅を確認していますか？【</t>
    </r>
    <r>
      <rPr>
        <b/>
        <sz val="11"/>
        <color rgb="FF0000FF"/>
        <rFont val="游ゴシック"/>
        <family val="3"/>
        <charset val="128"/>
      </rPr>
      <t>加点</t>
    </r>
    <r>
      <rPr>
        <b/>
        <sz val="11"/>
        <color theme="1"/>
        <rFont val="游ゴシック"/>
        <family val="3"/>
        <charset val="128"/>
      </rPr>
      <t>】</t>
    </r>
    <rPh sb="0" eb="1">
      <t>モット</t>
    </rPh>
    <rPh sb="23" eb="24">
      <t>モチ</t>
    </rPh>
    <rPh sb="31" eb="35">
      <t>メッキンジョウケン</t>
    </rPh>
    <rPh sb="36" eb="39">
      <t>ハンイナイ</t>
    </rPh>
    <rPh sb="45" eb="47">
      <t>カクニン</t>
    </rPh>
    <rPh sb="54" eb="55">
      <t>アワ</t>
    </rPh>
    <rPh sb="57" eb="61">
      <t>ホウソウナイブ</t>
    </rPh>
    <rPh sb="65" eb="66">
      <t>オ</t>
    </rPh>
    <rPh sb="68" eb="70">
      <t>キテイ</t>
    </rPh>
    <rPh sb="71" eb="75">
      <t>メッキンジカン</t>
    </rPh>
    <rPh sb="77" eb="78">
      <t>キン</t>
    </rPh>
    <rPh sb="79" eb="81">
      <t>シメツ</t>
    </rPh>
    <rPh sb="82" eb="84">
      <t>カクニン</t>
    </rPh>
    <rPh sb="91" eb="95">
      <t>｢カテン｣</t>
    </rPh>
    <phoneticPr fontId="2"/>
  </si>
  <si>
    <r>
      <t>最も条件の悪い滅菌物と同一包装内にBIを入れ、自施設の規定の滅菌時間の半分で処理し、菌の死滅を確認していますか？【</t>
    </r>
    <r>
      <rPr>
        <b/>
        <sz val="11"/>
        <color rgb="FFFF0000"/>
        <rFont val="游ゴシック"/>
        <family val="3"/>
        <charset val="128"/>
      </rPr>
      <t>必須（S・A評価用）</t>
    </r>
    <r>
      <rPr>
        <b/>
        <sz val="11"/>
        <color theme="1"/>
        <rFont val="游ゴシック"/>
        <family val="3"/>
        <charset val="128"/>
      </rPr>
      <t>】</t>
    </r>
    <rPh sb="0" eb="1">
      <t>モット</t>
    </rPh>
    <rPh sb="11" eb="16">
      <t>ドウイツホウソウナイ</t>
    </rPh>
    <rPh sb="20" eb="21">
      <t>イ</t>
    </rPh>
    <rPh sb="23" eb="24">
      <t>ジ</t>
    </rPh>
    <rPh sb="24" eb="26">
      <t>シセツ</t>
    </rPh>
    <rPh sb="42" eb="43">
      <t>キン</t>
    </rPh>
    <rPh sb="44" eb="46">
      <t>シメツ</t>
    </rPh>
    <rPh sb="47" eb="49">
      <t>カクニン</t>
    </rPh>
    <rPh sb="57" eb="59">
      <t>ヒッス</t>
    </rPh>
    <rPh sb="63" eb="66">
      <t>ヒョウカヨウ</t>
    </rPh>
    <phoneticPr fontId="2"/>
  </si>
  <si>
    <r>
      <t>滅菌物と滅菌工程の組み合わせが過去に検証したものと異なる、もしくは変更される場合、新たにPQを実施していますか？【</t>
    </r>
    <r>
      <rPr>
        <b/>
        <sz val="11"/>
        <color rgb="FF0000FF"/>
        <rFont val="游ゴシック"/>
        <family val="3"/>
        <charset val="128"/>
      </rPr>
      <t>加点</t>
    </r>
    <r>
      <rPr>
        <b/>
        <sz val="11"/>
        <color theme="1"/>
        <rFont val="游ゴシック"/>
        <family val="3"/>
        <charset val="128"/>
      </rPr>
      <t>】</t>
    </r>
    <rPh sb="0" eb="2">
      <t>メッキン</t>
    </rPh>
    <rPh sb="2" eb="26">
      <t>ブツトメッキンコウテイノクミアワセガカコニケンショウシタモノトコト</t>
    </rPh>
    <rPh sb="33" eb="35">
      <t>ヘンコウ</t>
    </rPh>
    <rPh sb="38" eb="40">
      <t>バアイ</t>
    </rPh>
    <rPh sb="41" eb="42">
      <t>アラ</t>
    </rPh>
    <rPh sb="47" eb="49">
      <t>ジッシ</t>
    </rPh>
    <rPh sb="56" eb="60">
      <t>｢カテン｣</t>
    </rPh>
    <phoneticPr fontId="2"/>
  </si>
  <si>
    <r>
      <t>適格性の確認（再確認）として、確認（再確認）項目を定め、年1回以上定期的にPQを実施していますか？【</t>
    </r>
    <r>
      <rPr>
        <b/>
        <sz val="11"/>
        <color rgb="FF0000FF"/>
        <rFont val="游ゴシック"/>
        <family val="3"/>
        <charset val="128"/>
      </rPr>
      <t>加点</t>
    </r>
    <r>
      <rPr>
        <b/>
        <sz val="11"/>
        <color theme="1"/>
        <rFont val="游ゴシック"/>
        <family val="3"/>
        <charset val="128"/>
      </rPr>
      <t>】</t>
    </r>
    <rPh sb="0" eb="3">
      <t>テキカクセイ</t>
    </rPh>
    <rPh sb="4" eb="6">
      <t>カクニン</t>
    </rPh>
    <rPh sb="7" eb="10">
      <t>サイカクニン</t>
    </rPh>
    <rPh sb="15" eb="17">
      <t>カクニン</t>
    </rPh>
    <rPh sb="18" eb="21">
      <t>サイカクニン</t>
    </rPh>
    <rPh sb="22" eb="24">
      <t>コウモク</t>
    </rPh>
    <rPh sb="25" eb="26">
      <t>サダ</t>
    </rPh>
    <rPh sb="28" eb="29">
      <t>ネン</t>
    </rPh>
    <rPh sb="30" eb="36">
      <t>カイイジョウテイキテキ</t>
    </rPh>
    <rPh sb="40" eb="42">
      <t>ジッシ</t>
    </rPh>
    <rPh sb="49" eb="53">
      <t>｢カテン｣</t>
    </rPh>
    <phoneticPr fontId="2"/>
  </si>
  <si>
    <r>
      <t>最も条件の悪い滅菌物と同一包装内にBIを入れ、自施設の規定の滅菌時間の半分で処理し、菌の死滅を確認していますか？【</t>
    </r>
    <r>
      <rPr>
        <b/>
        <sz val="11"/>
        <color rgb="FF0000FF"/>
        <rFont val="游ゴシック"/>
        <family val="3"/>
        <charset val="128"/>
      </rPr>
      <t>加点</t>
    </r>
    <r>
      <rPr>
        <b/>
        <sz val="11"/>
        <color theme="1"/>
        <rFont val="游ゴシック"/>
        <family val="3"/>
        <charset val="128"/>
      </rPr>
      <t>】</t>
    </r>
    <rPh sb="0" eb="1">
      <t>モット</t>
    </rPh>
    <rPh sb="2" eb="4">
      <t>ジョウケン</t>
    </rPh>
    <rPh sb="20" eb="21">
      <t>イ</t>
    </rPh>
    <rPh sb="23" eb="24">
      <t>ジ</t>
    </rPh>
    <rPh sb="24" eb="26">
      <t>シセツ</t>
    </rPh>
    <rPh sb="42" eb="43">
      <t>キン</t>
    </rPh>
    <rPh sb="44" eb="46">
      <t>シメツ</t>
    </rPh>
    <rPh sb="47" eb="49">
      <t>カクニン</t>
    </rPh>
    <rPh sb="56" eb="60">
      <t>｢カテン｣</t>
    </rPh>
    <phoneticPr fontId="2"/>
  </si>
  <si>
    <r>
      <t>専用のPCD内にBIを入れ、既定の滅菌時間で処理し、菌の死滅を確認していますか？【</t>
    </r>
    <r>
      <rPr>
        <b/>
        <sz val="11"/>
        <color rgb="FF0000FF"/>
        <rFont val="游ゴシック"/>
        <family val="3"/>
        <charset val="128"/>
      </rPr>
      <t>加点</t>
    </r>
    <r>
      <rPr>
        <b/>
        <sz val="11"/>
        <color theme="1"/>
        <rFont val="游ゴシック"/>
        <family val="3"/>
        <charset val="128"/>
      </rPr>
      <t>】</t>
    </r>
    <rPh sb="0" eb="2">
      <t>センヨウ</t>
    </rPh>
    <rPh sb="6" eb="7">
      <t>ナイ</t>
    </rPh>
    <rPh sb="11" eb="12">
      <t>イ</t>
    </rPh>
    <rPh sb="14" eb="16">
      <t>キテイ</t>
    </rPh>
    <rPh sb="17" eb="21">
      <t>メッキンジカン</t>
    </rPh>
    <rPh sb="22" eb="24">
      <t>ショリ</t>
    </rPh>
    <rPh sb="26" eb="27">
      <t>キン</t>
    </rPh>
    <rPh sb="28" eb="30">
      <t>シメツ</t>
    </rPh>
    <rPh sb="31" eb="33">
      <t>カクニン</t>
    </rPh>
    <rPh sb="40" eb="44">
      <t>｢カテン｣</t>
    </rPh>
    <phoneticPr fontId="2"/>
  </si>
  <si>
    <r>
      <t>用手洗浄【</t>
    </r>
    <r>
      <rPr>
        <b/>
        <sz val="11"/>
        <color rgb="FF0000FF"/>
        <rFont val="游ゴシック"/>
        <family val="3"/>
        <charset val="128"/>
      </rPr>
      <t>加点</t>
    </r>
    <r>
      <rPr>
        <b/>
        <sz val="11"/>
        <color theme="1"/>
        <rFont val="游ゴシック"/>
        <family val="3"/>
        <charset val="128"/>
      </rPr>
      <t>】</t>
    </r>
    <rPh sb="0" eb="4">
      <t>ヨウシュセンジョウ</t>
    </rPh>
    <rPh sb="4" eb="8">
      <t>｢カテン｣</t>
    </rPh>
    <phoneticPr fontId="2"/>
  </si>
  <si>
    <r>
      <t>洗浄器の日常点検事項（始業時・終了時を含む）【</t>
    </r>
    <r>
      <rPr>
        <b/>
        <sz val="11"/>
        <color rgb="FFFF0000"/>
        <rFont val="游ゴシック"/>
        <family val="3"/>
        <charset val="128"/>
      </rPr>
      <t>必須</t>
    </r>
    <r>
      <rPr>
        <b/>
        <sz val="11"/>
        <color theme="1"/>
        <rFont val="游ゴシック"/>
        <family val="3"/>
        <charset val="128"/>
      </rPr>
      <t>】</t>
    </r>
    <rPh sb="4" eb="10">
      <t>ニチジョウテンケンジコウ</t>
    </rPh>
    <rPh sb="11" eb="14">
      <t>シギョウジ</t>
    </rPh>
    <rPh sb="15" eb="18">
      <t>シュウリョウジ</t>
    </rPh>
    <rPh sb="19" eb="20">
      <t>フク</t>
    </rPh>
    <rPh sb="22" eb="26">
      <t>｢ヒッス｣</t>
    </rPh>
    <phoneticPr fontId="2"/>
  </si>
  <si>
    <r>
      <t>超音波洗浄器のキャビテーションエネルギーの確認【</t>
    </r>
    <r>
      <rPr>
        <b/>
        <sz val="11"/>
        <color rgb="FF0000FF"/>
        <rFont val="游ゴシック"/>
        <family val="3"/>
        <charset val="128"/>
      </rPr>
      <t>加点</t>
    </r>
    <r>
      <rPr>
        <b/>
        <sz val="11"/>
        <color theme="1"/>
        <rFont val="游ゴシック"/>
        <family val="3"/>
        <charset val="128"/>
      </rPr>
      <t>】</t>
    </r>
    <rPh sb="0" eb="3">
      <t>チョウオンパ</t>
    </rPh>
    <rPh sb="21" eb="23">
      <t>カクニン</t>
    </rPh>
    <rPh sb="24" eb="27">
      <t>カテン｣</t>
    </rPh>
    <phoneticPr fontId="2"/>
  </si>
  <si>
    <r>
      <t>滅菌器の日常点検事項（始業時・終了時を含む）【</t>
    </r>
    <r>
      <rPr>
        <b/>
        <sz val="11"/>
        <color rgb="FFFF0000"/>
        <rFont val="游ゴシック"/>
        <family val="3"/>
        <charset val="128"/>
      </rPr>
      <t>必須</t>
    </r>
    <r>
      <rPr>
        <b/>
        <sz val="11"/>
        <color theme="1"/>
        <rFont val="游ゴシック"/>
        <family val="3"/>
        <charset val="128"/>
      </rPr>
      <t>】</t>
    </r>
    <rPh sb="4" eb="10">
      <t>ニチジョウテンケンジコウ</t>
    </rPh>
    <rPh sb="11" eb="14">
      <t>シギョウジ</t>
    </rPh>
    <rPh sb="15" eb="18">
      <t>シュウリョウジ</t>
    </rPh>
    <rPh sb="19" eb="20">
      <t>フク</t>
    </rPh>
    <rPh sb="22" eb="26">
      <t>｢ヒッス｣</t>
    </rPh>
    <phoneticPr fontId="2"/>
  </si>
  <si>
    <r>
      <t>保有する滅菌器の操作【</t>
    </r>
    <r>
      <rPr>
        <b/>
        <sz val="11"/>
        <color rgb="FFFF0000"/>
        <rFont val="游ゴシック"/>
        <family val="3"/>
        <charset val="128"/>
      </rPr>
      <t>必須</t>
    </r>
    <r>
      <rPr>
        <b/>
        <sz val="11"/>
        <color theme="1"/>
        <rFont val="游ゴシック"/>
        <family val="3"/>
        <charset val="128"/>
      </rPr>
      <t>】</t>
    </r>
    <rPh sb="0" eb="2">
      <t>ホユウ</t>
    </rPh>
    <rPh sb="8" eb="10">
      <t>ソウサ</t>
    </rPh>
    <rPh sb="10" eb="14">
      <t>｢ヒッス｣</t>
    </rPh>
    <phoneticPr fontId="2"/>
  </si>
  <si>
    <r>
      <t>滅菌器の積載【</t>
    </r>
    <r>
      <rPr>
        <b/>
        <sz val="11"/>
        <color rgb="FF0000FF"/>
        <rFont val="游ゴシック"/>
        <family val="3"/>
        <charset val="128"/>
      </rPr>
      <t>加点</t>
    </r>
    <r>
      <rPr>
        <b/>
        <sz val="11"/>
        <color theme="1"/>
        <rFont val="游ゴシック"/>
        <family val="3"/>
        <charset val="128"/>
      </rPr>
      <t>】</t>
    </r>
    <rPh sb="4" eb="6">
      <t>セキサイ</t>
    </rPh>
    <rPh sb="6" eb="10">
      <t>｢カテン｣</t>
    </rPh>
    <phoneticPr fontId="2"/>
  </si>
  <si>
    <r>
      <t>滅菌判定方法【</t>
    </r>
    <r>
      <rPr>
        <b/>
        <sz val="11"/>
        <color rgb="FFFF0000"/>
        <rFont val="游ゴシック"/>
        <family val="3"/>
        <charset val="128"/>
      </rPr>
      <t>必須</t>
    </r>
    <r>
      <rPr>
        <b/>
        <sz val="11"/>
        <color theme="1"/>
        <rFont val="游ゴシック"/>
        <family val="3"/>
        <charset val="128"/>
      </rPr>
      <t>】</t>
    </r>
    <rPh sb="0" eb="6">
      <t>メッキンハンテイホウホウ</t>
    </rPh>
    <rPh sb="6" eb="10">
      <t>｢ヒッス｣</t>
    </rPh>
    <phoneticPr fontId="2"/>
  </si>
  <si>
    <r>
      <t>滅菌物の保管について【</t>
    </r>
    <r>
      <rPr>
        <b/>
        <sz val="11"/>
        <color rgb="FFFF0000"/>
        <rFont val="游ゴシック"/>
        <family val="3"/>
        <charset val="128"/>
      </rPr>
      <t>必須</t>
    </r>
    <r>
      <rPr>
        <b/>
        <sz val="11"/>
        <color theme="1"/>
        <rFont val="游ゴシック"/>
        <family val="3"/>
        <charset val="128"/>
      </rPr>
      <t>】</t>
    </r>
    <rPh sb="0" eb="3">
      <t>メッキンブツ</t>
    </rPh>
    <rPh sb="4" eb="6">
      <t>ホカン</t>
    </rPh>
    <rPh sb="10" eb="14">
      <t>｢ヒッス｣</t>
    </rPh>
    <phoneticPr fontId="2"/>
  </si>
  <si>
    <r>
      <t>災害時の対応マニュアルについて【</t>
    </r>
    <r>
      <rPr>
        <b/>
        <sz val="11"/>
        <color rgb="FF0000FF"/>
        <rFont val="游ゴシック"/>
        <family val="3"/>
        <charset val="128"/>
      </rPr>
      <t>加点</t>
    </r>
    <r>
      <rPr>
        <b/>
        <sz val="11"/>
        <color theme="1"/>
        <rFont val="游ゴシック"/>
        <family val="3"/>
        <charset val="128"/>
      </rPr>
      <t>】</t>
    </r>
    <rPh sb="0" eb="3">
      <t>サイガイジ</t>
    </rPh>
    <rPh sb="4" eb="6">
      <t>タイオウ</t>
    </rPh>
    <rPh sb="15" eb="19">
      <t>｢カテン｣</t>
    </rPh>
    <phoneticPr fontId="2"/>
  </si>
  <si>
    <r>
      <t>針刺し・切傷・血液体液曝露時の対応マニュアルについて【</t>
    </r>
    <r>
      <rPr>
        <b/>
        <sz val="11"/>
        <color rgb="FF0000FF"/>
        <rFont val="游ゴシック"/>
        <family val="3"/>
        <charset val="128"/>
      </rPr>
      <t>加点</t>
    </r>
    <r>
      <rPr>
        <b/>
        <sz val="11"/>
        <color theme="1"/>
        <rFont val="游ゴシック"/>
        <family val="3"/>
        <charset val="128"/>
      </rPr>
      <t>】</t>
    </r>
    <rPh sb="0" eb="2">
      <t>ハリサ</t>
    </rPh>
    <rPh sb="4" eb="6">
      <t>キリキズ</t>
    </rPh>
    <rPh sb="7" eb="9">
      <t>ケツエキ</t>
    </rPh>
    <rPh sb="9" eb="11">
      <t>タイエキ</t>
    </rPh>
    <rPh sb="11" eb="13">
      <t>バクロ</t>
    </rPh>
    <rPh sb="13" eb="14">
      <t>ジ</t>
    </rPh>
    <rPh sb="15" eb="17">
      <t>タイオウ</t>
    </rPh>
    <rPh sb="27" eb="29">
      <t>カテン</t>
    </rPh>
    <phoneticPr fontId="2"/>
  </si>
  <si>
    <r>
      <t>病院長などの医療機関の管理者が滅菌管理部門へのラウンドもしくはコミュニケーションを取る機会はありますか？【</t>
    </r>
    <r>
      <rPr>
        <b/>
        <sz val="11"/>
        <color rgb="FF0000FF"/>
        <rFont val="游ゴシック"/>
        <family val="3"/>
        <charset val="128"/>
      </rPr>
      <t>加点</t>
    </r>
    <r>
      <rPr>
        <b/>
        <sz val="11"/>
        <color theme="1"/>
        <rFont val="游ゴシック"/>
        <family val="3"/>
        <charset val="128"/>
      </rPr>
      <t>】</t>
    </r>
    <rPh sb="0" eb="3">
      <t>ビョウインチョウ</t>
    </rPh>
    <rPh sb="52" eb="56">
      <t>｢カテン｣</t>
    </rPh>
    <phoneticPr fontId="2"/>
  </si>
  <si>
    <r>
      <t>滅菌管理部門が定期的に滅菌物使用部門をラウンドし器具・器械を管理などについて適切に助言していますか【</t>
    </r>
    <r>
      <rPr>
        <b/>
        <sz val="11"/>
        <color rgb="FF0000FF"/>
        <rFont val="游ゴシック"/>
        <family val="3"/>
        <charset val="128"/>
      </rPr>
      <t>加点</t>
    </r>
    <r>
      <rPr>
        <b/>
        <sz val="11"/>
        <color theme="1"/>
        <rFont val="游ゴシック"/>
        <family val="3"/>
        <charset val="128"/>
      </rPr>
      <t>】</t>
    </r>
    <rPh sb="0" eb="6">
      <t>メッキンカンリブモン</t>
    </rPh>
    <rPh sb="7" eb="10">
      <t>テイキテキ</t>
    </rPh>
    <rPh sb="11" eb="13">
      <t>メッキン</t>
    </rPh>
    <rPh sb="13" eb="14">
      <t>ブツ</t>
    </rPh>
    <rPh sb="14" eb="16">
      <t>シヨウ</t>
    </rPh>
    <rPh sb="16" eb="18">
      <t>ブモン</t>
    </rPh>
    <rPh sb="24" eb="26">
      <t>キグ</t>
    </rPh>
    <rPh sb="27" eb="29">
      <t>キカイ</t>
    </rPh>
    <rPh sb="30" eb="32">
      <t>カンリ</t>
    </rPh>
    <rPh sb="38" eb="40">
      <t>テキセツ</t>
    </rPh>
    <rPh sb="41" eb="43">
      <t>ジョゲン</t>
    </rPh>
    <rPh sb="49" eb="53">
      <t>｢カテン｣</t>
    </rPh>
    <phoneticPr fontId="2"/>
  </si>
  <si>
    <r>
      <t>滅菌物使用部門のスタッフが、滅菌物の取り扱い方法や洗浄・滅菌について学ぶ場がありますか？【</t>
    </r>
    <r>
      <rPr>
        <b/>
        <sz val="11"/>
        <color rgb="FF0000FF"/>
        <rFont val="游ゴシック"/>
        <family val="3"/>
        <charset val="128"/>
      </rPr>
      <t>加点</t>
    </r>
    <r>
      <rPr>
        <b/>
        <sz val="11"/>
        <color theme="1"/>
        <rFont val="游ゴシック"/>
        <family val="3"/>
        <charset val="128"/>
      </rPr>
      <t>】</t>
    </r>
    <rPh sb="0" eb="2">
      <t>メッキン</t>
    </rPh>
    <rPh sb="2" eb="3">
      <t>ブツ</t>
    </rPh>
    <rPh sb="3" eb="5">
      <t>シヨウ</t>
    </rPh>
    <rPh sb="5" eb="7">
      <t>ブモン</t>
    </rPh>
    <rPh sb="14" eb="17">
      <t>メッキンブツ</t>
    </rPh>
    <rPh sb="18" eb="19">
      <t>ト</t>
    </rPh>
    <rPh sb="44" eb="48">
      <t>｢カテン｣</t>
    </rPh>
    <phoneticPr fontId="2"/>
  </si>
  <si>
    <r>
      <t>他施設の滅菌管理部門と年1回以上の相互訪問などによる洗浄滅菌に関する情報交換を行っていますか？【</t>
    </r>
    <r>
      <rPr>
        <b/>
        <sz val="11"/>
        <color rgb="FF0000FF"/>
        <rFont val="游ゴシック"/>
        <family val="3"/>
        <charset val="128"/>
      </rPr>
      <t>加点</t>
    </r>
    <r>
      <rPr>
        <b/>
        <sz val="11"/>
        <color theme="1"/>
        <rFont val="游ゴシック"/>
        <family val="3"/>
        <charset val="128"/>
      </rPr>
      <t>】</t>
    </r>
    <rPh sb="0" eb="1">
      <t>タ</t>
    </rPh>
    <rPh sb="1" eb="3">
      <t>シセツ</t>
    </rPh>
    <rPh sb="4" eb="10">
      <t>メッキンカンリブモン</t>
    </rPh>
    <rPh sb="11" eb="12">
      <t>ネン</t>
    </rPh>
    <rPh sb="13" eb="16">
      <t>カイイジョウ</t>
    </rPh>
    <rPh sb="47" eb="51">
      <t>｢カテン｣</t>
    </rPh>
    <phoneticPr fontId="2"/>
  </si>
  <si>
    <r>
      <t>他医療施設との災害時の互助の仕組みはありますか？【</t>
    </r>
    <r>
      <rPr>
        <b/>
        <sz val="11"/>
        <color rgb="FF0000FF"/>
        <rFont val="游ゴシック"/>
        <family val="3"/>
        <charset val="128"/>
      </rPr>
      <t>加点</t>
    </r>
    <r>
      <rPr>
        <b/>
        <sz val="11"/>
        <color theme="1"/>
        <rFont val="游ゴシック"/>
        <family val="3"/>
        <charset val="128"/>
      </rPr>
      <t>】</t>
    </r>
    <rPh sb="0" eb="1">
      <t>ホカ</t>
    </rPh>
    <rPh sb="1" eb="3">
      <t>イリョウ</t>
    </rPh>
    <rPh sb="3" eb="5">
      <t>シセツ</t>
    </rPh>
    <rPh sb="24" eb="28">
      <t>｢カテン｣</t>
    </rPh>
    <phoneticPr fontId="2"/>
  </si>
  <si>
    <r>
      <t>（上記の表紙の）</t>
    </r>
    <r>
      <rPr>
        <u/>
        <sz val="11"/>
        <color theme="1"/>
        <rFont val="游ゴシック"/>
        <family val="3"/>
        <charset val="128"/>
      </rPr>
      <t>出典：日本医療機器学会HP　お知らせ</t>
    </r>
    <r>
      <rPr>
        <sz val="11"/>
        <color theme="1"/>
        <rFont val="游ゴシック"/>
        <family val="3"/>
        <charset val="128"/>
      </rPr>
      <t>　
”『医療現場における滅菌保証のための施設評価ツールVer.1.1』発行のお知らせ”より
検索日：2023/10/1</t>
    </r>
    <rPh sb="8" eb="10">
      <t>シュッテン</t>
    </rPh>
    <rPh sb="11" eb="19">
      <t>ニホンイリョウキキガッカイ</t>
    </rPh>
    <rPh sb="23" eb="24">
      <t>シ</t>
    </rPh>
    <rPh sb="72" eb="75">
      <t>ケンサクビ</t>
    </rPh>
    <phoneticPr fontId="2"/>
  </si>
  <si>
    <t>超音波の発信を確認する手順や回数などを指します。</t>
    <rPh sb="0" eb="3">
      <t>チョウオンパ</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</si>
</sst>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font>
      <sz val="11"/>
      <color theme="1"/>
      <name val="ＭＳ Ｐゴシック"/>
      <family val="2"/>
      <charset val="128"/>
      <scheme val="minor"/>
    </font>
    <font>
      <sz val="11"/>
      <color theme="1"/>
      <name val="游ゴシック"/>
      <family val="3"/>
      <charset val="128"/>
    </font>
    <font>
      <sz val="6"/>
      <name val="ＭＳ Ｐゴシック"/>
      <family val="2"/>
      <charset val="128"/>
      <scheme val="minor"/>
    </font>
    <font>
      <sz val="9"/>
      <color theme="1"/>
      <name val="游ゴシック"/>
      <family val="3"/>
      <charset val="128"/>
    </font>
    <font>
      <sz val="9"/>
      <color rgb="FF0070C0"/>
      <name val="游ゴシック"/>
      <family val="3"/>
      <charset val="128"/>
    </font>
    <font>
      <u/>
      <sz val="11"/>
      <color theme="1"/>
      <name val="游ゴシック"/>
      <family val="3"/>
      <charset val="128"/>
    </font>
    <font>
      <u val="double"/>
      <sz val="11"/>
      <color theme="1"/>
      <name val="游ゴシック"/>
      <family val="3"/>
      <charset val="128"/>
    </font>
    <font>
      <sz val="11"/>
      <color theme="1"/>
      <name val="ＭＳ Ｐゴシック"/>
      <family val="2"/>
      <charset val="128"/>
      <scheme val="minor"/>
    </font>
    <font>
      <u/>
      <sz val="11"/>
      <color rgb="FFFF0000"/>
      <name val="游ゴシック"/>
      <family val="3"/>
      <charset val="128"/>
    </font>
    <font>
      <b/>
      <sz val="9"/>
      <color indexed="81"/>
      <name val="ＭＳ Ｐゴシック"/>
      <family val="3"/>
      <charset val="128"/>
    </font>
    <font>
      <b/>
      <sz val="9"/>
      <color indexed="10"/>
      <name val="ＭＳ Ｐゴシック"/>
      <family val="3"/>
      <charset val="128"/>
    </font>
    <font>
      <sz val="11"/>
      <name val="游ゴシック"/>
      <family val="3"/>
      <charset val="128"/>
    </font>
    <font>
      <b/>
      <u/>
      <sz val="11"/>
      <color rgb="FF0000FF"/>
      <name val="游ゴシック"/>
      <family val="3"/>
      <charset val="128"/>
    </font>
    <font>
      <b/>
      <sz val="11"/>
      <color rgb="FF0000FF"/>
      <name val="游ゴシック"/>
      <family val="3"/>
      <charset val="128"/>
    </font>
    <font>
      <sz val="10"/>
      <color theme="1"/>
      <name val="游ゴシック"/>
      <family val="3"/>
      <charset val="128"/>
    </font>
    <font>
      <sz val="10"/>
      <color rgb="FFFF0000"/>
      <name val="游ゴシック"/>
      <family val="3"/>
      <charset val="128"/>
    </font>
    <font>
      <sz val="10"/>
      <color rgb="FF0000FF"/>
      <name val="游ゴシック"/>
      <family val="3"/>
      <charset val="128"/>
    </font>
    <font>
      <b/>
      <sz val="10"/>
      <color theme="1"/>
      <name val="游ゴシック"/>
      <family val="3"/>
      <charset val="128"/>
    </font>
    <font>
      <b/>
      <sz val="10"/>
      <color rgb="FFFF0000"/>
      <name val="游ゴシック"/>
      <family val="3"/>
      <charset val="128"/>
    </font>
    <font>
      <b/>
      <sz val="10"/>
      <color rgb="FF0000FF"/>
      <name val="游ゴシック"/>
      <family val="3"/>
      <charset val="128"/>
    </font>
    <font>
      <sz val="9"/>
      <color theme="0" tint="-0.249977111117893"/>
      <name val="游ゴシック"/>
      <family val="3"/>
      <charset val="128"/>
    </font>
    <font>
      <sz val="8"/>
      <color theme="0" tint="-0.249977111117893"/>
      <name val="游ゴシック"/>
      <family val="3"/>
      <charset val="128"/>
    </font>
    <font>
      <b/>
      <sz val="9"/>
      <color rgb="FF0000FF"/>
      <name val="游ゴシック"/>
      <family val="3"/>
      <charset val="128"/>
    </font>
    <font>
      <u/>
      <sz val="11"/>
      <color theme="10"/>
      <name val="ＭＳ Ｐゴシック"/>
      <family val="2"/>
      <charset val="128"/>
      <scheme val="minor"/>
    </font>
    <font>
      <sz val="10"/>
      <name val="游ゴシック"/>
      <family val="3"/>
      <charset val="128"/>
    </font>
    <font>
      <b/>
      <sz val="11"/>
      <color theme="1"/>
      <name val="游ゴシック"/>
      <family val="3"/>
      <charset val="128"/>
    </font>
    <font>
      <b/>
      <sz val="11"/>
      <color rgb="FFFF0000"/>
      <name val="游ゴシック"/>
      <family val="3"/>
      <charset val="128"/>
    </font>
    <font>
      <b/>
      <u/>
      <sz val="11"/>
      <color rgb="FFFF0000"/>
      <name val="游ゴシック"/>
      <family val="3"/>
      <charset val="128"/>
    </font>
    <font>
      <b/>
      <u/>
      <sz val="9"/>
      <color rgb="FFFF0000"/>
      <name val="游ゴシック"/>
      <family val="3"/>
      <charset val="128"/>
    </font>
    <font>
      <b/>
      <sz val="11"/>
      <name val="游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66"/>
        <bgColor indexed="64"/>
      </patternFill>
    </fill>
    <fill>
      <patternFill patternType="solid">
        <fgColor theme="0"/>
        <bgColor indexed="64"/>
      </patternFill>
    </fill>
    <fill>
      <patternFill patternType="solid">
        <fgColor rgb="FFFFFFCC"/>
        <bgColor indexed="64"/>
      </patternFill>
    </fill>
  </fills>
  <borders count="20">
    <border>
      <left/>
      <right/>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auto="1"/>
      </left>
      <right/>
      <top/>
      <bottom/>
      <diagonal/>
    </border>
    <border>
      <left style="thick">
        <color auto="1"/>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s>
  <cellStyleXfs count="3">
    <xf numFmtId="0" fontId="0" fillId="0" borderId="0">
      <alignment vertical="center"/>
    </xf>
    <xf numFmtId="9" fontId="7"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120">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vertical="center" wrapText="1"/>
    </xf>
    <xf numFmtId="0" fontId="3" fillId="2" borderId="0" xfId="0" applyFont="1" applyFill="1" applyAlignment="1">
      <alignment vertical="center" wrapText="1"/>
    </xf>
    <xf numFmtId="0" fontId="4" fillId="0" borderId="0" xfId="0" applyFont="1">
      <alignment vertical="center"/>
    </xf>
    <xf numFmtId="0" fontId="1" fillId="2" borderId="0" xfId="0" applyFont="1" applyFill="1">
      <alignment vertical="center"/>
    </xf>
    <xf numFmtId="0" fontId="1" fillId="0" borderId="0" xfId="0" applyFont="1" applyAlignment="1">
      <alignment horizontal="center" vertical="center"/>
    </xf>
    <xf numFmtId="0" fontId="6" fillId="0" borderId="0" xfId="0" applyFont="1">
      <alignment vertical="center"/>
    </xf>
    <xf numFmtId="0" fontId="1" fillId="0" borderId="0" xfId="0" applyFont="1" applyAlignment="1">
      <alignment horizontal="left" vertical="top" wrapText="1"/>
    </xf>
    <xf numFmtId="0" fontId="12" fillId="0" borderId="0" xfId="0" applyFont="1">
      <alignment vertical="center"/>
    </xf>
    <xf numFmtId="0" fontId="14" fillId="0" borderId="0" xfId="0" applyFont="1">
      <alignment vertical="center"/>
    </xf>
    <xf numFmtId="0" fontId="1" fillId="2" borderId="0" xfId="0" applyFont="1" applyFill="1" applyAlignment="1">
      <alignment vertical="center" shrinkToFit="1"/>
    </xf>
    <xf numFmtId="0" fontId="14" fillId="0" borderId="0" xfId="0" applyFont="1" applyAlignment="1">
      <alignment horizontal="left" vertical="top" wrapText="1"/>
    </xf>
    <xf numFmtId="0" fontId="13" fillId="0" borderId="0" xfId="0" applyFont="1">
      <alignment vertical="center"/>
    </xf>
    <xf numFmtId="0" fontId="12" fillId="0" borderId="0" xfId="0" applyFont="1" applyAlignment="1">
      <alignment horizontal="center" vertical="center"/>
    </xf>
    <xf numFmtId="0" fontId="12" fillId="0" borderId="1" xfId="0" applyFont="1" applyBorder="1">
      <alignment vertical="center"/>
    </xf>
    <xf numFmtId="0" fontId="13" fillId="0" borderId="1" xfId="0" applyFont="1" applyBorder="1">
      <alignment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 fillId="0" borderId="0" xfId="0" applyFont="1" applyAlignment="1">
      <alignment vertical="center" shrinkToFit="1"/>
    </xf>
    <xf numFmtId="0" fontId="14" fillId="0" borderId="0" xfId="0" applyFont="1" applyAlignment="1">
      <alignment vertical="center" shrinkToFit="1"/>
    </xf>
    <xf numFmtId="0" fontId="14" fillId="0" borderId="2" xfId="0" applyFont="1" applyBorder="1" applyAlignment="1">
      <alignment horizontal="center" vertical="center"/>
    </xf>
    <xf numFmtId="0" fontId="14" fillId="0" borderId="2" xfId="0" applyFont="1" applyBorder="1" applyAlignment="1">
      <alignment vertical="center" shrinkToFit="1"/>
    </xf>
    <xf numFmtId="0" fontId="14" fillId="0" borderId="2" xfId="0" applyFont="1" applyBorder="1">
      <alignment vertical="center"/>
    </xf>
    <xf numFmtId="9" fontId="14" fillId="0" borderId="0" xfId="1" applyFont="1">
      <alignment vertical="center"/>
    </xf>
    <xf numFmtId="9" fontId="14" fillId="0" borderId="2" xfId="1" applyFont="1" applyBorder="1">
      <alignment vertical="center"/>
    </xf>
    <xf numFmtId="0" fontId="14" fillId="6" borderId="6" xfId="0" applyFont="1" applyFill="1" applyBorder="1" applyAlignment="1">
      <alignment horizontal="center" vertical="center"/>
    </xf>
    <xf numFmtId="0" fontId="14"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21" fillId="0" borderId="2" xfId="0" applyFont="1" applyBorder="1" applyAlignment="1">
      <alignment horizontal="center" vertical="center"/>
    </xf>
    <xf numFmtId="0" fontId="14" fillId="0" borderId="0" xfId="0" applyFont="1" applyAlignment="1">
      <alignment vertical="top" textRotation="255"/>
    </xf>
    <xf numFmtId="0" fontId="20" fillId="0" borderId="0" xfId="0" applyFont="1">
      <alignment vertical="center"/>
    </xf>
    <xf numFmtId="0" fontId="20" fillId="2" borderId="0" xfId="0" applyFont="1" applyFill="1" applyAlignment="1">
      <alignment vertical="center" wrapText="1"/>
    </xf>
    <xf numFmtId="0" fontId="20" fillId="0" borderId="0" xfId="0" applyFont="1" applyAlignment="1">
      <alignment vertical="center" wrapText="1"/>
    </xf>
    <xf numFmtId="9" fontId="14" fillId="7" borderId="9" xfId="1" applyFont="1" applyFill="1" applyBorder="1">
      <alignment vertical="center"/>
    </xf>
    <xf numFmtId="0" fontId="14" fillId="7" borderId="3" xfId="0" applyFont="1" applyFill="1" applyBorder="1" applyAlignment="1">
      <alignment horizontal="center" vertical="center" shrinkToFit="1"/>
    </xf>
    <xf numFmtId="9" fontId="14" fillId="7" borderId="10" xfId="1" applyFont="1" applyFill="1" applyBorder="1" applyAlignment="1">
      <alignment horizontal="center" vertical="center"/>
    </xf>
    <xf numFmtId="0" fontId="14" fillId="7" borderId="11" xfId="0" applyFont="1" applyFill="1" applyBorder="1">
      <alignment vertical="center"/>
    </xf>
    <xf numFmtId="0" fontId="14" fillId="7" borderId="12" xfId="0" applyFont="1" applyFill="1" applyBorder="1" applyAlignment="1">
      <alignment horizontal="center" vertical="center" shrinkToFit="1"/>
    </xf>
    <xf numFmtId="0" fontId="14" fillId="7" borderId="13" xfId="0" applyFont="1" applyFill="1" applyBorder="1">
      <alignment vertical="center"/>
    </xf>
    <xf numFmtId="0" fontId="14" fillId="7" borderId="6" xfId="0" applyFont="1" applyFill="1" applyBorder="1" applyAlignment="1">
      <alignment horizontal="center" vertical="center" shrinkToFit="1"/>
    </xf>
    <xf numFmtId="9" fontId="14" fillId="7" borderId="14" xfId="1" applyFont="1" applyFill="1" applyBorder="1">
      <alignment vertical="center"/>
    </xf>
    <xf numFmtId="0" fontId="14" fillId="7" borderId="15" xfId="0" applyFont="1" applyFill="1" applyBorder="1">
      <alignment vertical="center"/>
    </xf>
    <xf numFmtId="0" fontId="21" fillId="0" borderId="16" xfId="0" applyFont="1" applyBorder="1">
      <alignmen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4" fillId="8" borderId="1" xfId="0" applyFont="1" applyFill="1" applyBorder="1" applyAlignment="1">
      <alignment vertical="center" shrinkToFit="1"/>
    </xf>
    <xf numFmtId="0" fontId="14" fillId="0" borderId="1" xfId="0" applyFont="1" applyBorder="1">
      <alignment vertical="center"/>
    </xf>
    <xf numFmtId="9" fontId="14" fillId="0" borderId="1" xfId="1" applyFont="1" applyBorder="1">
      <alignment vertical="center"/>
    </xf>
    <xf numFmtId="0" fontId="16" fillId="0" borderId="1" xfId="0" applyFont="1" applyBorder="1" applyAlignment="1">
      <alignment horizontal="center" vertical="center"/>
    </xf>
    <xf numFmtId="0" fontId="14" fillId="8" borderId="1" xfId="0" applyFont="1" applyFill="1" applyBorder="1">
      <alignment vertical="center"/>
    </xf>
    <xf numFmtId="0" fontId="14" fillId="0" borderId="18" xfId="0" applyFont="1" applyBorder="1" applyAlignment="1">
      <alignment horizontal="center" vertical="center"/>
    </xf>
    <xf numFmtId="0" fontId="14" fillId="8" borderId="18" xfId="0" applyFont="1" applyFill="1" applyBorder="1" applyAlignment="1">
      <alignment vertical="center" shrinkToFit="1"/>
    </xf>
    <xf numFmtId="0" fontId="14" fillId="0" borderId="18" xfId="0" applyFont="1" applyBorder="1">
      <alignment vertical="center"/>
    </xf>
    <xf numFmtId="9" fontId="14" fillId="0" borderId="18" xfId="1" applyFont="1" applyBorder="1">
      <alignment vertical="center"/>
    </xf>
    <xf numFmtId="0" fontId="14" fillId="0" borderId="19" xfId="0" applyFont="1" applyBorder="1" applyAlignment="1">
      <alignment horizontal="center" vertical="center"/>
    </xf>
    <xf numFmtId="0" fontId="14" fillId="8" borderId="19" xfId="0" applyFont="1" applyFill="1" applyBorder="1" applyAlignment="1">
      <alignment vertical="center" shrinkToFit="1"/>
    </xf>
    <xf numFmtId="0" fontId="14" fillId="6" borderId="19" xfId="0" applyFont="1" applyFill="1" applyBorder="1" applyAlignment="1">
      <alignment vertical="center" shrinkToFit="1"/>
    </xf>
    <xf numFmtId="9" fontId="14" fillId="6" borderId="19" xfId="1" applyFont="1" applyFill="1" applyBorder="1" applyAlignment="1">
      <alignment vertical="center" shrinkToFit="1"/>
    </xf>
    <xf numFmtId="0" fontId="15" fillId="6" borderId="19" xfId="0" applyFont="1" applyFill="1" applyBorder="1">
      <alignment vertical="center"/>
    </xf>
    <xf numFmtId="0" fontId="14" fillId="6" borderId="19" xfId="0" applyFont="1" applyFill="1" applyBorder="1">
      <alignment vertical="center"/>
    </xf>
    <xf numFmtId="0" fontId="14" fillId="0" borderId="19" xfId="0" applyFont="1" applyBorder="1">
      <alignment vertical="center"/>
    </xf>
    <xf numFmtId="0" fontId="16" fillId="0" borderId="18"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4" fillId="0" borderId="2" xfId="0" applyFont="1" applyBorder="1" applyAlignment="1">
      <alignment vertical="top" textRotation="255"/>
    </xf>
    <xf numFmtId="0" fontId="17" fillId="0" borderId="2" xfId="0" applyFont="1" applyBorder="1" applyAlignment="1">
      <alignment horizontal="center" vertical="center"/>
    </xf>
    <xf numFmtId="0" fontId="23" fillId="0" borderId="0" xfId="2">
      <alignment vertical="center"/>
    </xf>
    <xf numFmtId="0" fontId="1" fillId="8" borderId="0" xfId="0" applyFont="1" applyFill="1" applyAlignment="1">
      <alignment horizontal="center" vertical="center"/>
    </xf>
    <xf numFmtId="0" fontId="11" fillId="8" borderId="0" xfId="0" applyFont="1" applyFill="1" applyAlignment="1">
      <alignment horizontal="center" vertical="center"/>
    </xf>
    <xf numFmtId="0" fontId="12" fillId="4" borderId="0" xfId="0" applyFont="1" applyFill="1" applyAlignment="1">
      <alignment horizontal="center" vertical="center"/>
    </xf>
    <xf numFmtId="0" fontId="1" fillId="2" borderId="0" xfId="0" applyFont="1" applyFill="1" applyAlignment="1">
      <alignment horizontal="left" vertical="center"/>
    </xf>
    <xf numFmtId="9" fontId="14" fillId="0" borderId="0" xfId="1" applyFont="1" applyAlignment="1">
      <alignment horizontal="centerContinuous" vertical="top"/>
    </xf>
    <xf numFmtId="0" fontId="14" fillId="0" borderId="0" xfId="0" applyFont="1" applyAlignment="1">
      <alignment horizontal="centerContinuous" vertical="top"/>
    </xf>
    <xf numFmtId="0" fontId="25" fillId="0" borderId="0" xfId="0" applyFont="1">
      <alignment vertical="center"/>
    </xf>
    <xf numFmtId="0" fontId="26" fillId="0" borderId="0" xfId="0" applyFont="1">
      <alignment vertical="center"/>
    </xf>
    <xf numFmtId="0" fontId="27"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lignment vertical="center"/>
    </xf>
    <xf numFmtId="0" fontId="25" fillId="8" borderId="0" xfId="0" applyFont="1" applyFill="1" applyAlignment="1">
      <alignment horizontal="center" vertical="center"/>
    </xf>
    <xf numFmtId="0" fontId="25" fillId="6" borderId="1" xfId="0" applyFont="1" applyFill="1" applyBorder="1" applyAlignment="1">
      <alignment horizontal="center" vertical="center"/>
    </xf>
    <xf numFmtId="9" fontId="25" fillId="6" borderId="1" xfId="1" applyFont="1" applyFill="1" applyBorder="1" applyAlignment="1">
      <alignment horizontal="center" vertical="center"/>
    </xf>
    <xf numFmtId="0" fontId="18" fillId="6" borderId="0" xfId="0" applyFont="1" applyFill="1">
      <alignment vertical="center"/>
    </xf>
    <xf numFmtId="0" fontId="25" fillId="2" borderId="0" xfId="0" applyFont="1" applyFill="1" applyAlignment="1">
      <alignment vertical="center" shrinkToFit="1"/>
    </xf>
    <xf numFmtId="0" fontId="25" fillId="0" borderId="0" xfId="0" applyFont="1" applyAlignment="1">
      <alignment horizontal="left" vertical="top" wrapText="1"/>
    </xf>
    <xf numFmtId="0" fontId="12" fillId="4" borderId="0" xfId="0" applyFont="1" applyFill="1" applyAlignment="1">
      <alignment horizontal="centerContinuous" vertical="center"/>
    </xf>
    <xf numFmtId="0" fontId="25" fillId="0" borderId="0" xfId="0" applyFont="1" applyAlignment="1">
      <alignment vertical="top" wrapText="1"/>
    </xf>
    <xf numFmtId="0" fontId="14" fillId="0" borderId="0" xfId="0" applyFont="1" applyAlignment="1">
      <alignment vertical="top" wrapText="1"/>
    </xf>
    <xf numFmtId="0" fontId="1" fillId="8" borderId="0" xfId="0" applyFont="1" applyFill="1">
      <alignment vertical="center"/>
    </xf>
    <xf numFmtId="0" fontId="14"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vertical="center" shrinkToFit="1"/>
    </xf>
    <xf numFmtId="0" fontId="1" fillId="0" borderId="0" xfId="0" applyFont="1" applyAlignment="1">
      <alignment horizontal="left" vertical="top" wrapText="1"/>
    </xf>
    <xf numFmtId="0" fontId="12" fillId="4" borderId="0" xfId="0" applyFont="1" applyFill="1" applyAlignment="1">
      <alignment horizontal="center" vertical="center"/>
    </xf>
    <xf numFmtId="0" fontId="1" fillId="5" borderId="0" xfId="0" applyFont="1" applyFill="1" applyAlignment="1">
      <alignment horizontal="left" vertical="center"/>
    </xf>
    <xf numFmtId="0" fontId="1" fillId="2" borderId="0" xfId="0" applyFont="1" applyFill="1" applyAlignment="1">
      <alignment horizontal="left" vertical="center"/>
    </xf>
    <xf numFmtId="0" fontId="14" fillId="0" borderId="0" xfId="0" applyFont="1" applyAlignment="1">
      <alignment horizontal="left" vertical="top" wrapText="1"/>
    </xf>
    <xf numFmtId="0" fontId="3" fillId="0" borderId="0" xfId="0" applyFont="1" applyAlignment="1">
      <alignment horizontal="left" vertical="top" wrapText="1"/>
    </xf>
    <xf numFmtId="0" fontId="25" fillId="0" borderId="0" xfId="0" applyFont="1" applyAlignment="1">
      <alignment horizontal="left" vertical="top" wrapText="1"/>
    </xf>
    <xf numFmtId="0" fontId="12" fillId="0" borderId="19" xfId="0" applyFont="1" applyBorder="1" applyAlignment="1">
      <alignment horizontal="center" vertical="top" textRotation="255"/>
    </xf>
    <xf numFmtId="0" fontId="12" fillId="0" borderId="1" xfId="0" applyFont="1" applyBorder="1" applyAlignment="1">
      <alignment horizontal="center" vertical="top" textRotation="255"/>
    </xf>
    <xf numFmtId="0" fontId="12" fillId="0" borderId="18" xfId="0" applyFont="1" applyBorder="1" applyAlignment="1">
      <alignment horizontal="center" vertical="top" textRotation="255"/>
    </xf>
    <xf numFmtId="0" fontId="18" fillId="0" borderId="0" xfId="0" applyFont="1" applyAlignment="1">
      <alignment horizontal="left" vertical="top" wrapText="1"/>
    </xf>
    <xf numFmtId="0" fontId="19" fillId="0" borderId="19" xfId="0" applyFont="1" applyBorder="1" applyAlignment="1">
      <alignment horizontal="center" vertical="top" textRotation="255"/>
    </xf>
    <xf numFmtId="0" fontId="19" fillId="0" borderId="1" xfId="0" applyFont="1" applyBorder="1" applyAlignment="1">
      <alignment horizontal="center" vertical="top" textRotation="255"/>
    </xf>
    <xf numFmtId="0" fontId="19" fillId="0" borderId="18" xfId="0" applyFont="1" applyBorder="1" applyAlignment="1">
      <alignment horizontal="center" vertical="top" textRotation="255"/>
    </xf>
    <xf numFmtId="0" fontId="22" fillId="0" borderId="19" xfId="0" applyFont="1" applyBorder="1" applyAlignment="1">
      <alignment horizontal="center" vertical="top" textRotation="255"/>
    </xf>
    <xf numFmtId="0" fontId="22" fillId="0" borderId="1" xfId="0" applyFont="1" applyBorder="1" applyAlignment="1">
      <alignment horizontal="center" vertical="top" textRotation="255"/>
    </xf>
    <xf numFmtId="0" fontId="22" fillId="0" borderId="18" xfId="0" applyFont="1" applyBorder="1" applyAlignment="1">
      <alignment horizontal="center" vertical="top" textRotation="255"/>
    </xf>
    <xf numFmtId="0" fontId="3" fillId="3" borderId="0" xfId="0" applyFont="1" applyFill="1" applyAlignment="1">
      <alignment horizontal="center" vertical="center"/>
    </xf>
    <xf numFmtId="0" fontId="20" fillId="3" borderId="0" xfId="0" applyFont="1" applyFill="1" applyAlignment="1">
      <alignment horizontal="center" vertical="center"/>
    </xf>
    <xf numFmtId="176" fontId="14" fillId="6" borderId="7" xfId="1" applyNumberFormat="1" applyFont="1" applyFill="1" applyBorder="1" applyAlignment="1">
      <alignment horizontal="center" vertical="center"/>
    </xf>
  </cellXfs>
  <cellStyles count="3">
    <cellStyle name="パーセント" xfId="1" builtinId="5"/>
    <cellStyle name="ハイパーリンク" xfId="2" builtinId="8"/>
    <cellStyle name="標準" xfId="0" builtinId="0"/>
  </cellStyles>
  <dxfs count="1">
    <dxf>
      <font>
        <color theme="0"/>
      </font>
    </dxf>
  </dxfs>
  <tableStyles count="0" defaultTableStyle="TableStyleMedium2" defaultPivotStyle="PivotStyleLight16"/>
  <colors>
    <mruColors>
      <color rgb="FFFFFFCC"/>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217714</xdr:rowOff>
    </xdr:from>
    <xdr:to>
      <xdr:col>9</xdr:col>
      <xdr:colOff>605238</xdr:colOff>
      <xdr:row>23</xdr:row>
      <xdr:rowOff>95250</xdr:rowOff>
    </xdr:to>
    <xdr:pic>
      <xdr:nvPicPr>
        <xdr:cNvPr id="3" name="図 2" descr="グラフィカル ユーザー インターフェイス が含まれている画像&#10;&#10;自動的に生成された説明">
          <a:extLst>
            <a:ext uri="{FF2B5EF4-FFF2-40B4-BE49-F238E27FC236}">
              <a16:creationId xmlns:a16="http://schemas.microsoft.com/office/drawing/2014/main" id="{09A6E58C-2FCE-2D8C-844D-4918481B353D}"/>
            </a:ext>
          </a:extLst>
        </xdr:cNvPr>
        <xdr:cNvPicPr>
          <a:picLocks noChangeAspect="1"/>
        </xdr:cNvPicPr>
      </xdr:nvPicPr>
      <xdr:blipFill>
        <a:blip xmlns:r="http://schemas.openxmlformats.org/officeDocument/2006/relationships" r:embed="rId1"/>
        <a:stretch>
          <a:fillRect/>
        </a:stretch>
      </xdr:blipFill>
      <xdr:spPr>
        <a:xfrm>
          <a:off x="0" y="462643"/>
          <a:ext cx="6238595" cy="526596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jsmi.gr.jp/jsmi-info/facilities_evaluation_tool_for_sterility_asssuranc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7:J30"/>
  <sheetViews>
    <sheetView view="pageLayout" zoomScale="70" zoomScaleNormal="100" zoomScalePageLayoutView="70" workbookViewId="0">
      <selection activeCell="A30" sqref="A30"/>
    </sheetView>
  </sheetViews>
  <sheetFormatPr defaultColWidth="8.875" defaultRowHeight="18.75"/>
  <cols>
    <col min="1" max="16384" width="8.875" style="1"/>
  </cols>
  <sheetData>
    <row r="27" spans="1:10" ht="18" customHeight="1">
      <c r="A27" s="100" t="s">
        <v>343</v>
      </c>
      <c r="B27" s="100"/>
      <c r="C27" s="100"/>
      <c r="D27" s="100"/>
      <c r="E27" s="100"/>
      <c r="F27" s="100"/>
      <c r="G27" s="100"/>
      <c r="H27" s="100"/>
      <c r="I27" s="100"/>
      <c r="J27" s="100"/>
    </row>
    <row r="28" spans="1:10">
      <c r="A28" s="100"/>
      <c r="B28" s="100"/>
      <c r="C28" s="100"/>
      <c r="D28" s="100"/>
      <c r="E28" s="100"/>
      <c r="F28" s="100"/>
      <c r="G28" s="100"/>
      <c r="H28" s="100"/>
      <c r="I28" s="100"/>
      <c r="J28" s="100"/>
    </row>
    <row r="29" spans="1:10">
      <c r="A29" s="100"/>
      <c r="B29" s="100"/>
      <c r="C29" s="100"/>
      <c r="D29" s="100"/>
      <c r="E29" s="100"/>
      <c r="F29" s="100"/>
      <c r="G29" s="100"/>
      <c r="H29" s="100"/>
      <c r="I29" s="100"/>
      <c r="J29" s="100"/>
    </row>
    <row r="30" spans="1:10">
      <c r="A30" s="75" t="s">
        <v>252</v>
      </c>
    </row>
  </sheetData>
  <mergeCells count="1">
    <mergeCell ref="A27:J29"/>
  </mergeCells>
  <phoneticPr fontId="2"/>
  <hyperlinks>
    <hyperlink ref="A30"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U390"/>
  <sheetViews>
    <sheetView tabSelected="1" zoomScaleNormal="100" zoomScalePageLayoutView="82" workbookViewId="0"/>
  </sheetViews>
  <sheetFormatPr defaultColWidth="8.875" defaultRowHeight="23.45" customHeight="1"/>
  <cols>
    <col min="1" max="1" width="5.125" style="7" bestFit="1" customWidth="1"/>
    <col min="2" max="2" width="2.75" style="1" customWidth="1"/>
    <col min="3" max="15" width="8.125" style="1" customWidth="1"/>
    <col min="16" max="16" width="17.5" style="1" customWidth="1"/>
    <col min="17" max="17" width="15.5" style="1" customWidth="1"/>
    <col min="18" max="18" width="16.25" style="1" customWidth="1"/>
    <col min="19" max="19" width="9.25" style="1" customWidth="1"/>
    <col min="20" max="20" width="6.25" style="1" customWidth="1"/>
    <col min="21" max="21" width="9" style="1" bestFit="1" customWidth="1"/>
    <col min="22" max="16384" width="8.875" style="1"/>
  </cols>
  <sheetData>
    <row r="1" spans="1:20" ht="18.75">
      <c r="B1" s="93" t="s">
        <v>1</v>
      </c>
      <c r="C1" s="93"/>
      <c r="D1" s="93"/>
      <c r="E1" s="93"/>
      <c r="F1" s="93"/>
      <c r="G1" s="93"/>
      <c r="H1" s="93"/>
      <c r="I1" s="93"/>
      <c r="J1" s="93"/>
      <c r="K1" s="93"/>
      <c r="L1" s="93"/>
      <c r="M1" s="93"/>
      <c r="N1" s="93"/>
      <c r="O1" s="93"/>
    </row>
    <row r="2" spans="1:20" ht="18.75">
      <c r="B2" s="10" t="s">
        <v>2</v>
      </c>
      <c r="P2" s="83"/>
    </row>
    <row r="3" spans="1:20" ht="18.75">
      <c r="A3" s="7" t="s">
        <v>0</v>
      </c>
      <c r="P3" s="84" t="s">
        <v>63</v>
      </c>
      <c r="Q3" s="84" t="s">
        <v>297</v>
      </c>
      <c r="R3" s="16" t="s">
        <v>215</v>
      </c>
      <c r="S3" s="17" t="s">
        <v>216</v>
      </c>
      <c r="T3" s="18" t="s">
        <v>217</v>
      </c>
    </row>
    <row r="4" spans="1:20" s="82" customFormat="1" ht="18">
      <c r="A4" s="85">
        <v>1</v>
      </c>
      <c r="B4" s="82" t="s">
        <v>298</v>
      </c>
      <c r="P4" s="86"/>
      <c r="Q4" s="87" t="str">
        <f>IF(P4="はい",1,IF(P4="いいえ",0,IF(P4="","")))</f>
        <v/>
      </c>
      <c r="R4" s="88">
        <f>SUM(Q4:Q34)</f>
        <v>0</v>
      </c>
      <c r="S4" s="89">
        <f>R4/T4</f>
        <v>0</v>
      </c>
      <c r="T4" s="19">
        <v>12</v>
      </c>
    </row>
    <row r="5" spans="1:20" ht="18.75">
      <c r="B5" s="1" t="s">
        <v>3</v>
      </c>
      <c r="C5" s="11" t="s">
        <v>258</v>
      </c>
    </row>
    <row r="6" spans="1:20" ht="18.75"/>
    <row r="7" spans="1:20" s="82" customFormat="1" ht="18">
      <c r="A7" s="85">
        <v>2</v>
      </c>
      <c r="B7" s="82" t="s">
        <v>255</v>
      </c>
      <c r="P7" s="86"/>
      <c r="Q7" s="87" t="str">
        <f>IF(P7="はい",1,IF(P7="いいえ",0,IF(P7="","")))</f>
        <v/>
      </c>
    </row>
    <row r="8" spans="1:20" ht="18.75">
      <c r="B8" s="1" t="s">
        <v>64</v>
      </c>
      <c r="C8" s="11" t="s">
        <v>65</v>
      </c>
    </row>
    <row r="9" spans="1:20" ht="18.75"/>
    <row r="10" spans="1:20" s="82" customFormat="1" ht="18">
      <c r="A10" s="85">
        <v>3</v>
      </c>
      <c r="B10" s="82" t="s">
        <v>299</v>
      </c>
      <c r="P10" s="86"/>
      <c r="Q10" s="87" t="str">
        <f>IF(P10="はい",1,IF(P10="いいえ",0,IF(P10="","")))</f>
        <v/>
      </c>
    </row>
    <row r="11" spans="1:20" ht="18.75">
      <c r="B11" s="1" t="s">
        <v>64</v>
      </c>
      <c r="C11" s="104" t="s">
        <v>66</v>
      </c>
      <c r="D11" s="104"/>
      <c r="E11" s="104"/>
      <c r="F11" s="104"/>
      <c r="G11" s="104"/>
      <c r="H11" s="104"/>
      <c r="I11" s="104"/>
      <c r="J11" s="104"/>
      <c r="K11" s="104"/>
      <c r="L11" s="104"/>
      <c r="M11" s="104"/>
      <c r="N11" s="104"/>
      <c r="O11" s="13"/>
    </row>
    <row r="12" spans="1:20" ht="18.75">
      <c r="C12" s="104"/>
      <c r="D12" s="104"/>
      <c r="E12" s="104"/>
      <c r="F12" s="104"/>
      <c r="G12" s="104"/>
      <c r="H12" s="104"/>
      <c r="I12" s="104"/>
      <c r="J12" s="104"/>
      <c r="K12" s="104"/>
      <c r="L12" s="104"/>
      <c r="M12" s="104"/>
      <c r="N12" s="104"/>
      <c r="O12" s="13"/>
    </row>
    <row r="13" spans="1:20" s="82" customFormat="1" ht="18">
      <c r="A13" s="85">
        <v>4</v>
      </c>
      <c r="B13" s="82" t="s">
        <v>67</v>
      </c>
      <c r="P13" s="86"/>
      <c r="Q13" s="87" t="str">
        <f>IF(P13="はい",1,IF(P13="いいえ",0,IF(P13="","")))</f>
        <v/>
      </c>
    </row>
    <row r="14" spans="1:20" ht="18.75">
      <c r="B14" s="1" t="s">
        <v>64</v>
      </c>
      <c r="C14" s="11" t="s">
        <v>68</v>
      </c>
    </row>
    <row r="15" spans="1:20" ht="18.75"/>
    <row r="16" spans="1:20" s="82" customFormat="1" ht="18">
      <c r="A16" s="85">
        <v>5</v>
      </c>
      <c r="B16" s="82" t="s">
        <v>69</v>
      </c>
      <c r="P16" s="86"/>
      <c r="Q16" s="87" t="str">
        <f>IF(P16="はい",1,IF(P16="いいえ",0,IF(P16="","")))</f>
        <v/>
      </c>
    </row>
    <row r="17" spans="1:17" ht="18.75">
      <c r="B17" s="1" t="s">
        <v>64</v>
      </c>
      <c r="C17" s="11" t="s">
        <v>70</v>
      </c>
      <c r="D17" s="11"/>
      <c r="E17" s="11"/>
      <c r="F17" s="11"/>
      <c r="G17" s="11"/>
      <c r="H17" s="11"/>
      <c r="I17" s="11"/>
      <c r="J17" s="11"/>
      <c r="K17" s="11"/>
      <c r="L17" s="11"/>
      <c r="M17" s="11"/>
      <c r="N17" s="11"/>
      <c r="O17" s="11"/>
    </row>
    <row r="18" spans="1:17" ht="18.75"/>
    <row r="19" spans="1:17" s="82" customFormat="1" ht="18">
      <c r="A19" s="85">
        <v>6</v>
      </c>
      <c r="B19" s="82" t="s">
        <v>256</v>
      </c>
      <c r="P19" s="86"/>
      <c r="Q19" s="87" t="str">
        <f>IF(P19="はい",1,IF(P19="いいえ",0,IF(P19="","")))</f>
        <v/>
      </c>
    </row>
    <row r="20" spans="1:17" ht="18.75">
      <c r="B20" s="1" t="s">
        <v>64</v>
      </c>
      <c r="C20" s="11" t="s">
        <v>71</v>
      </c>
    </row>
    <row r="21" spans="1:17" ht="18.75">
      <c r="C21" s="11"/>
    </row>
    <row r="22" spans="1:17" s="82" customFormat="1" ht="18">
      <c r="A22" s="85">
        <v>7</v>
      </c>
      <c r="B22" s="82" t="s">
        <v>259</v>
      </c>
      <c r="P22" s="86"/>
      <c r="Q22" s="87" t="str">
        <f>IF(P22="はい",1,IF(P22="いいえ",0,IF(P22="","")))</f>
        <v/>
      </c>
    </row>
    <row r="23" spans="1:17" ht="18.75">
      <c r="B23" s="1" t="s">
        <v>64</v>
      </c>
      <c r="C23" s="11" t="s">
        <v>260</v>
      </c>
    </row>
    <row r="24" spans="1:17" ht="18.75"/>
    <row r="25" spans="1:17" s="82" customFormat="1" ht="18">
      <c r="A25" s="85">
        <v>8</v>
      </c>
      <c r="B25" s="82" t="s">
        <v>257</v>
      </c>
      <c r="P25" s="86"/>
      <c r="Q25" s="87" t="str">
        <f>IF(P25="はい",1,IF(P25="いいえ",0,IF(P25="","")))</f>
        <v/>
      </c>
    </row>
    <row r="26" spans="1:17" ht="18.75">
      <c r="B26" s="1" t="s">
        <v>64</v>
      </c>
      <c r="C26" s="11" t="s">
        <v>72</v>
      </c>
    </row>
    <row r="27" spans="1:17" ht="18.75"/>
    <row r="28" spans="1:17" s="82" customFormat="1" ht="18">
      <c r="A28" s="85">
        <v>9</v>
      </c>
      <c r="B28" s="82" t="s">
        <v>300</v>
      </c>
      <c r="P28" s="86"/>
      <c r="Q28" s="87" t="str">
        <f>IF(P28="はい",1,IF(P28="いいえ",0,IF(P28="","")))</f>
        <v/>
      </c>
    </row>
    <row r="29" spans="1:17" ht="18.75"/>
    <row r="30" spans="1:17" s="82" customFormat="1" ht="18">
      <c r="A30" s="85">
        <v>10</v>
      </c>
      <c r="B30" s="82" t="s">
        <v>261</v>
      </c>
      <c r="P30" s="86"/>
      <c r="Q30" s="87" t="str">
        <f>IF(P30="はい",1,IF(P30="いいえ",0,IF(P30="","")))</f>
        <v/>
      </c>
    </row>
    <row r="31" spans="1:17" ht="18.75"/>
    <row r="32" spans="1:17" s="82" customFormat="1" ht="18">
      <c r="A32" s="85">
        <v>11</v>
      </c>
      <c r="B32" s="82" t="s">
        <v>262</v>
      </c>
      <c r="P32" s="86"/>
      <c r="Q32" s="87" t="str">
        <f>IF(P32="はい",1,IF(P32="いいえ",0,IF(P32="","")))</f>
        <v/>
      </c>
    </row>
    <row r="33" spans="1:20" ht="18.75"/>
    <row r="34" spans="1:20" s="82" customFormat="1" ht="18">
      <c r="A34" s="85">
        <v>12</v>
      </c>
      <c r="B34" s="82" t="s">
        <v>301</v>
      </c>
      <c r="P34" s="86"/>
      <c r="Q34" s="87" t="str">
        <f>IF(P34="はい",1,IF(P34="いいえ",0,IF(P34="","")))</f>
        <v/>
      </c>
    </row>
    <row r="35" spans="1:20" ht="18.75"/>
    <row r="36" spans="1:20" ht="18.75">
      <c r="B36" s="10" t="s">
        <v>73</v>
      </c>
      <c r="R36" s="16" t="s">
        <v>218</v>
      </c>
      <c r="S36" s="17" t="s">
        <v>216</v>
      </c>
      <c r="T36" s="18" t="s">
        <v>217</v>
      </c>
    </row>
    <row r="37" spans="1:20" s="82" customFormat="1" ht="18">
      <c r="A37" s="85">
        <v>13</v>
      </c>
      <c r="B37" s="82" t="s">
        <v>302</v>
      </c>
      <c r="P37" s="86"/>
      <c r="Q37" s="87" t="str">
        <f>IF(P37="はい",1,IF(P37="いいえ",0,IF(P37="","")))</f>
        <v/>
      </c>
      <c r="R37" s="88">
        <f>SUM(Q37:Q62)</f>
        <v>0</v>
      </c>
      <c r="S37" s="89">
        <f>R37/T37</f>
        <v>0</v>
      </c>
      <c r="T37" s="19">
        <v>10</v>
      </c>
    </row>
    <row r="38" spans="1:20" ht="18.75">
      <c r="B38" s="1" t="s">
        <v>64</v>
      </c>
      <c r="C38" s="104" t="s">
        <v>74</v>
      </c>
      <c r="D38" s="104"/>
      <c r="E38" s="104"/>
      <c r="F38" s="104"/>
      <c r="G38" s="104"/>
      <c r="H38" s="104"/>
      <c r="I38" s="104"/>
      <c r="J38" s="104"/>
      <c r="K38" s="104"/>
      <c r="L38" s="104"/>
      <c r="M38" s="104"/>
      <c r="N38" s="104"/>
      <c r="O38" s="13"/>
    </row>
    <row r="39" spans="1:20" ht="18.75">
      <c r="C39" s="104"/>
      <c r="D39" s="104"/>
      <c r="E39" s="104"/>
      <c r="F39" s="104"/>
      <c r="G39" s="104"/>
      <c r="H39" s="104"/>
      <c r="I39" s="104"/>
      <c r="J39" s="104"/>
      <c r="K39" s="104"/>
      <c r="L39" s="104"/>
      <c r="M39" s="104"/>
      <c r="N39" s="104"/>
      <c r="O39" s="13"/>
    </row>
    <row r="40" spans="1:20" s="82" customFormat="1" ht="18">
      <c r="A40" s="85">
        <v>14</v>
      </c>
      <c r="B40" s="82" t="s">
        <v>303</v>
      </c>
      <c r="P40" s="86"/>
      <c r="Q40" s="87" t="str">
        <f>IF(P40="はい",1,IF(P40="いいえ",0,IF(P40="","")))</f>
        <v/>
      </c>
    </row>
    <row r="41" spans="1:20" ht="18.75">
      <c r="B41" s="1" t="s">
        <v>64</v>
      </c>
      <c r="C41" s="104" t="s">
        <v>75</v>
      </c>
      <c r="D41" s="104"/>
      <c r="E41" s="104"/>
      <c r="F41" s="104"/>
      <c r="G41" s="104"/>
      <c r="H41" s="104"/>
      <c r="I41" s="104"/>
      <c r="J41" s="104"/>
      <c r="K41" s="104"/>
      <c r="L41" s="104"/>
      <c r="M41" s="104"/>
      <c r="N41" s="13"/>
      <c r="O41" s="13"/>
    </row>
    <row r="42" spans="1:20" ht="18.75">
      <c r="C42" s="13"/>
      <c r="D42" s="13"/>
      <c r="E42" s="13"/>
      <c r="F42" s="13"/>
      <c r="G42" s="13"/>
      <c r="H42" s="13"/>
      <c r="I42" s="13"/>
      <c r="J42" s="13"/>
      <c r="K42" s="13"/>
      <c r="L42" s="13"/>
      <c r="M42" s="13"/>
      <c r="N42" s="13"/>
      <c r="O42" s="13"/>
    </row>
    <row r="43" spans="1:20" s="82" customFormat="1" ht="18">
      <c r="A43" s="85">
        <v>15</v>
      </c>
      <c r="B43" s="82" t="s">
        <v>304</v>
      </c>
      <c r="P43" s="86"/>
      <c r="Q43" s="87" t="str">
        <f>IF(P43="はい",1,IF(P43="いいえ",0,IF(P43="","")))</f>
        <v/>
      </c>
    </row>
    <row r="44" spans="1:20" ht="18.75">
      <c r="B44" s="1" t="s">
        <v>64</v>
      </c>
      <c r="C44" s="104" t="s">
        <v>76</v>
      </c>
      <c r="D44" s="104"/>
      <c r="E44" s="104"/>
      <c r="F44" s="104"/>
      <c r="G44" s="104"/>
      <c r="H44" s="104"/>
      <c r="I44" s="104"/>
      <c r="J44" s="104"/>
      <c r="K44" s="104"/>
      <c r="L44" s="104"/>
      <c r="M44" s="104"/>
      <c r="N44" s="104"/>
      <c r="O44" s="13"/>
    </row>
    <row r="45" spans="1:20" ht="18.75">
      <c r="C45" s="104"/>
      <c r="D45" s="104"/>
      <c r="E45" s="104"/>
      <c r="F45" s="104"/>
      <c r="G45" s="104"/>
      <c r="H45" s="104"/>
      <c r="I45" s="104"/>
      <c r="J45" s="104"/>
      <c r="K45" s="104"/>
      <c r="L45" s="104"/>
      <c r="M45" s="104"/>
      <c r="N45" s="104"/>
      <c r="O45" s="13"/>
    </row>
    <row r="46" spans="1:20" s="82" customFormat="1" ht="18">
      <c r="A46" s="85">
        <v>16</v>
      </c>
      <c r="B46" s="82" t="s">
        <v>305</v>
      </c>
      <c r="P46" s="86"/>
      <c r="Q46" s="87" t="str">
        <f>IF(P46="はい",1,IF(P46="いいえ",0,IF(P46="","")))</f>
        <v/>
      </c>
    </row>
    <row r="47" spans="1:20" ht="18.75">
      <c r="B47" s="1" t="s">
        <v>64</v>
      </c>
      <c r="C47" s="11" t="s">
        <v>77</v>
      </c>
    </row>
    <row r="48" spans="1:20" ht="18.75"/>
    <row r="49" spans="1:21" s="82" customFormat="1" ht="18">
      <c r="A49" s="85">
        <v>17</v>
      </c>
      <c r="B49" s="82" t="s">
        <v>306</v>
      </c>
      <c r="P49" s="86"/>
      <c r="Q49" s="87" t="str">
        <f>IF(P49="はい",2,IF(P49="いいえ",0,IF(P49="","")))</f>
        <v/>
      </c>
    </row>
    <row r="50" spans="1:21" ht="18.75">
      <c r="B50" s="1" t="s">
        <v>64</v>
      </c>
      <c r="C50" s="104" t="s">
        <v>78</v>
      </c>
      <c r="D50" s="104"/>
      <c r="E50" s="104"/>
      <c r="F50" s="104"/>
      <c r="G50" s="104"/>
      <c r="H50" s="104"/>
      <c r="I50" s="104"/>
      <c r="J50" s="104"/>
      <c r="K50" s="104"/>
      <c r="L50" s="104"/>
      <c r="M50" s="104"/>
      <c r="N50" s="104"/>
      <c r="O50" s="13"/>
    </row>
    <row r="51" spans="1:21" ht="18.75">
      <c r="C51" s="104"/>
      <c r="D51" s="104"/>
      <c r="E51" s="104"/>
      <c r="F51" s="104"/>
      <c r="G51" s="104"/>
      <c r="H51" s="104"/>
      <c r="I51" s="104"/>
      <c r="J51" s="104"/>
      <c r="K51" s="104"/>
      <c r="L51" s="104"/>
      <c r="M51" s="104"/>
      <c r="N51" s="104"/>
      <c r="O51" s="13"/>
    </row>
    <row r="52" spans="1:21" s="82" customFormat="1" ht="18">
      <c r="A52" s="85">
        <v>18</v>
      </c>
      <c r="B52" s="82" t="s">
        <v>79</v>
      </c>
      <c r="P52" s="86"/>
      <c r="Q52" s="87" t="str">
        <f>IF(P52="はい",1,IF(P52="いいえ",0,IF(P52="","")))</f>
        <v/>
      </c>
    </row>
    <row r="53" spans="1:21" ht="18.75">
      <c r="B53" s="1" t="s">
        <v>64</v>
      </c>
      <c r="C53" s="11" t="s">
        <v>80</v>
      </c>
    </row>
    <row r="54" spans="1:21" ht="18.75"/>
    <row r="55" spans="1:21" s="82" customFormat="1" ht="18">
      <c r="A55" s="85">
        <v>19</v>
      </c>
      <c r="B55" s="82" t="s">
        <v>81</v>
      </c>
      <c r="P55" s="86"/>
      <c r="Q55" s="87" t="str">
        <f>IF(P55="はい",1,IF(P55="いいえ",0,IF(P55="","")))</f>
        <v/>
      </c>
    </row>
    <row r="56" spans="1:21" ht="18.75">
      <c r="B56" s="1" t="s">
        <v>64</v>
      </c>
      <c r="C56" s="11" t="s">
        <v>82</v>
      </c>
      <c r="D56" s="11"/>
      <c r="E56" s="11"/>
      <c r="F56" s="11"/>
      <c r="G56" s="11"/>
      <c r="H56" s="11"/>
      <c r="I56" s="11"/>
      <c r="J56" s="11"/>
      <c r="K56" s="11"/>
      <c r="L56" s="11"/>
      <c r="M56" s="11"/>
      <c r="N56" s="11"/>
      <c r="O56" s="11"/>
    </row>
    <row r="57" spans="1:21" ht="18.75"/>
    <row r="58" spans="1:21" s="82" customFormat="1" ht="18">
      <c r="A58" s="85">
        <v>20</v>
      </c>
      <c r="B58" s="82" t="s">
        <v>83</v>
      </c>
      <c r="P58" s="86"/>
      <c r="Q58" s="87" t="str">
        <f>IF(P58="はい",1,IF(P58="いいえ",0,IF(P58="","")))</f>
        <v/>
      </c>
    </row>
    <row r="59" spans="1:21" ht="18.75">
      <c r="B59" s="1" t="s">
        <v>64</v>
      </c>
      <c r="C59" s="11" t="s">
        <v>270</v>
      </c>
    </row>
    <row r="60" spans="1:21" ht="18.75"/>
    <row r="61" spans="1:21" s="82" customFormat="1" ht="18">
      <c r="A61" s="85">
        <v>21</v>
      </c>
      <c r="B61" s="82" t="s">
        <v>84</v>
      </c>
      <c r="P61" s="86"/>
      <c r="Q61" s="87" t="str">
        <f>IF(P61="はい",1,IF(P61="いいえ",0,IF(P61="","")))</f>
        <v/>
      </c>
    </row>
    <row r="62" spans="1:21" ht="18.75">
      <c r="B62" s="1" t="s">
        <v>64</v>
      </c>
      <c r="C62" s="11" t="s">
        <v>85</v>
      </c>
    </row>
    <row r="63" spans="1:21" ht="18.75">
      <c r="C63" s="11"/>
    </row>
    <row r="64" spans="1:21" ht="18.75">
      <c r="B64" s="10" t="s">
        <v>86</v>
      </c>
      <c r="R64" s="10" t="s">
        <v>219</v>
      </c>
      <c r="S64" s="14" t="s">
        <v>216</v>
      </c>
      <c r="T64" s="15" t="s">
        <v>217</v>
      </c>
      <c r="U64" s="15" t="s">
        <v>236</v>
      </c>
    </row>
    <row r="65" spans="1:21" s="82" customFormat="1" ht="18">
      <c r="A65" s="85">
        <v>22</v>
      </c>
      <c r="B65" s="82" t="s">
        <v>316</v>
      </c>
      <c r="P65" s="86"/>
      <c r="Q65" s="87" t="str">
        <f>IF(P65="はい",1,IF(P65="いいえ",0,IF(P65="","")))</f>
        <v/>
      </c>
      <c r="R65" s="88">
        <f>SUM(Q65:Q115)</f>
        <v>0</v>
      </c>
      <c r="S65" s="89">
        <f>R65/T65</f>
        <v>0</v>
      </c>
      <c r="T65" s="19">
        <f>17-U65</f>
        <v>17</v>
      </c>
      <c r="U65" s="90">
        <f>COUNTIF(Q65:Q115,"除外")</f>
        <v>0</v>
      </c>
    </row>
    <row r="66" spans="1:21" ht="18.75">
      <c r="B66" s="1" t="s">
        <v>64</v>
      </c>
      <c r="C66" s="11" t="s">
        <v>271</v>
      </c>
      <c r="D66" s="11"/>
      <c r="E66" s="11"/>
      <c r="F66" s="11"/>
      <c r="G66" s="11"/>
      <c r="H66" s="11"/>
      <c r="I66" s="11"/>
      <c r="J66" s="11"/>
      <c r="K66" s="11"/>
      <c r="L66" s="11"/>
      <c r="M66" s="11"/>
      <c r="N66" s="11"/>
      <c r="O66" s="11"/>
    </row>
    <row r="67" spans="1:21" ht="18.75"/>
    <row r="68" spans="1:21" s="82" customFormat="1" ht="18">
      <c r="A68" s="85">
        <v>23</v>
      </c>
      <c r="B68" s="82" t="s">
        <v>272</v>
      </c>
      <c r="P68" s="86"/>
      <c r="Q68" s="87" t="str">
        <f>IF(P68="はい",1,IF(P68="いいえ",0,IF(P68="","")))</f>
        <v/>
      </c>
    </row>
    <row r="69" spans="1:21" ht="18.75">
      <c r="B69" s="1" t="s">
        <v>64</v>
      </c>
      <c r="C69" s="11" t="s">
        <v>87</v>
      </c>
    </row>
    <row r="70" spans="1:21" ht="18.75"/>
    <row r="71" spans="1:21" s="82" customFormat="1" ht="18">
      <c r="A71" s="85">
        <v>24</v>
      </c>
      <c r="B71" s="82" t="s">
        <v>273</v>
      </c>
      <c r="P71" s="86"/>
      <c r="Q71" s="87" t="str">
        <f>IF(P71="はい",1,IF(P71="いいえ",0,IF(P71="","")))</f>
        <v/>
      </c>
    </row>
    <row r="72" spans="1:21" ht="18.75"/>
    <row r="73" spans="1:21" s="82" customFormat="1" ht="18">
      <c r="A73" s="85">
        <v>25</v>
      </c>
      <c r="B73" s="82" t="s">
        <v>274</v>
      </c>
      <c r="P73" s="86"/>
      <c r="Q73" s="87" t="str">
        <f>IF(P73="はい",1,IF(P73="いいえ",0,IF(P73="","")))</f>
        <v/>
      </c>
    </row>
    <row r="74" spans="1:21" ht="18.75"/>
    <row r="75" spans="1:21" ht="18.75">
      <c r="B75" s="10" t="s">
        <v>88</v>
      </c>
    </row>
    <row r="76" spans="1:21" s="82" customFormat="1" ht="18">
      <c r="A76" s="85">
        <v>26</v>
      </c>
      <c r="B76" s="82" t="s">
        <v>92</v>
      </c>
      <c r="P76" s="86"/>
      <c r="Q76" s="87" t="str">
        <f>IF(P76="はい",1,IF(P76="いいえ",0,IF(P76="該当なし","除外",IF(P76="",""))))</f>
        <v/>
      </c>
    </row>
    <row r="77" spans="1:21" ht="18.75">
      <c r="B77" s="1" t="s">
        <v>90</v>
      </c>
      <c r="C77" s="11" t="s">
        <v>93</v>
      </c>
      <c r="D77" s="11"/>
      <c r="E77" s="11"/>
      <c r="F77" s="11"/>
      <c r="G77" s="11"/>
      <c r="H77" s="11"/>
      <c r="I77" s="11"/>
      <c r="J77" s="11"/>
      <c r="K77" s="11"/>
      <c r="L77" s="11"/>
      <c r="M77" s="11"/>
      <c r="N77" s="11"/>
      <c r="O77" s="11"/>
    </row>
    <row r="78" spans="1:21" ht="18.75"/>
    <row r="79" spans="1:21" s="82" customFormat="1" ht="18">
      <c r="A79" s="85">
        <v>27</v>
      </c>
      <c r="B79" s="82" t="s">
        <v>307</v>
      </c>
      <c r="P79" s="91"/>
      <c r="Q79" s="87" t="str">
        <f>IF(P79="毎回",1,IF(P79="1日1回以上",1,IF(P79="1日1回未満","0",IF(P79="パラメトリックリリース","除外",IF(P79="","")))))</f>
        <v/>
      </c>
    </row>
    <row r="80" spans="1:21" ht="18.75" customHeight="1">
      <c r="B80" s="1" t="s">
        <v>90</v>
      </c>
      <c r="C80" s="104" t="s">
        <v>275</v>
      </c>
      <c r="D80" s="104"/>
      <c r="E80" s="104"/>
      <c r="F80" s="104"/>
      <c r="G80" s="104"/>
      <c r="H80" s="104"/>
      <c r="I80" s="104"/>
      <c r="J80" s="104"/>
      <c r="K80" s="104"/>
      <c r="L80" s="104"/>
      <c r="M80" s="104"/>
      <c r="N80" s="104"/>
      <c r="O80" s="13"/>
    </row>
    <row r="81" spans="1:17" ht="18.75">
      <c r="C81" s="104"/>
      <c r="D81" s="104"/>
      <c r="E81" s="104"/>
      <c r="F81" s="104"/>
      <c r="G81" s="104"/>
      <c r="H81" s="104"/>
      <c r="I81" s="104"/>
      <c r="J81" s="104"/>
      <c r="K81" s="104"/>
      <c r="L81" s="104"/>
      <c r="M81" s="104"/>
      <c r="N81" s="104"/>
      <c r="O81" s="13"/>
    </row>
    <row r="82" spans="1:17" ht="18.75">
      <c r="C82" s="104"/>
      <c r="D82" s="104"/>
      <c r="E82" s="104"/>
      <c r="F82" s="104"/>
      <c r="G82" s="104"/>
      <c r="H82" s="104"/>
      <c r="I82" s="104"/>
      <c r="J82" s="104"/>
      <c r="K82" s="104"/>
      <c r="L82" s="104"/>
      <c r="M82" s="104"/>
      <c r="N82" s="104"/>
      <c r="O82" s="13"/>
    </row>
    <row r="83" spans="1:17" ht="18.75">
      <c r="C83" s="104"/>
      <c r="D83" s="104"/>
      <c r="E83" s="104"/>
      <c r="F83" s="104"/>
      <c r="G83" s="104"/>
      <c r="H83" s="104"/>
      <c r="I83" s="104"/>
      <c r="J83" s="104"/>
      <c r="K83" s="104"/>
      <c r="L83" s="104"/>
      <c r="M83" s="104"/>
      <c r="N83" s="104"/>
      <c r="O83" s="13"/>
    </row>
    <row r="84" spans="1:17" ht="18.75">
      <c r="B84" s="10" t="s">
        <v>89</v>
      </c>
    </row>
    <row r="85" spans="1:17" s="82" customFormat="1" ht="18">
      <c r="A85" s="85">
        <v>28</v>
      </c>
      <c r="B85" s="82" t="s">
        <v>92</v>
      </c>
      <c r="P85" s="86"/>
      <c r="Q85" s="87" t="str">
        <f>IF(P85="はい",1,IF(P85="いいえ",0,IF(P85="該当なし","除外",IF(P85="",""))))</f>
        <v/>
      </c>
    </row>
    <row r="86" spans="1:17" ht="18.75">
      <c r="B86" s="1" t="s">
        <v>91</v>
      </c>
      <c r="C86" s="11" t="s">
        <v>93</v>
      </c>
      <c r="D86" s="11"/>
      <c r="E86" s="11"/>
      <c r="F86" s="11"/>
      <c r="G86" s="11"/>
      <c r="H86" s="11"/>
      <c r="I86" s="11"/>
      <c r="J86" s="11"/>
      <c r="K86" s="11"/>
      <c r="L86" s="11"/>
      <c r="M86" s="11"/>
      <c r="N86" s="11"/>
      <c r="O86" s="11"/>
    </row>
    <row r="87" spans="1:17" ht="18.75"/>
    <row r="88" spans="1:17" s="82" customFormat="1" ht="18">
      <c r="A88" s="85">
        <v>29</v>
      </c>
      <c r="B88" s="82" t="s">
        <v>308</v>
      </c>
      <c r="P88" s="91"/>
      <c r="Q88" s="87" t="str">
        <f>IF(P88="はい",1,IF(P88="いいえ",0,IF(P88="保有していない","除外",IF(P88="",""))))</f>
        <v/>
      </c>
    </row>
    <row r="89" spans="1:17" ht="18.75"/>
    <row r="90" spans="1:17" s="82" customFormat="1" ht="18">
      <c r="A90" s="85">
        <v>30</v>
      </c>
      <c r="B90" s="82" t="s">
        <v>309</v>
      </c>
      <c r="P90" s="86"/>
      <c r="Q90" s="87" t="str">
        <f>IF(P90="毎回",1,IF(P90="1日1回以上",1,IF(P90="1日1回未満",0,IF(P90="保有していない","除外",IF(P90="","")))))</f>
        <v/>
      </c>
    </row>
    <row r="91" spans="1:17" ht="18.75">
      <c r="B91" s="1" t="s">
        <v>91</v>
      </c>
      <c r="C91" s="104" t="s">
        <v>97</v>
      </c>
      <c r="D91" s="104"/>
      <c r="E91" s="104"/>
      <c r="F91" s="104"/>
      <c r="G91" s="104"/>
      <c r="H91" s="104"/>
      <c r="I91" s="104"/>
      <c r="J91" s="104"/>
      <c r="K91" s="104"/>
      <c r="L91" s="104"/>
      <c r="M91" s="104"/>
      <c r="N91" s="104"/>
      <c r="O91" s="13"/>
    </row>
    <row r="92" spans="1:17" ht="18.75">
      <c r="C92" s="104"/>
      <c r="D92" s="104"/>
      <c r="E92" s="104"/>
      <c r="F92" s="104"/>
      <c r="G92" s="104"/>
      <c r="H92" s="104"/>
      <c r="I92" s="104"/>
      <c r="J92" s="104"/>
      <c r="K92" s="104"/>
      <c r="L92" s="104"/>
      <c r="M92" s="104"/>
      <c r="N92" s="104"/>
      <c r="O92" s="13"/>
    </row>
    <row r="93" spans="1:17" s="82" customFormat="1" ht="18">
      <c r="A93" s="85">
        <v>31</v>
      </c>
      <c r="B93" s="82" t="s">
        <v>310</v>
      </c>
      <c r="P93" s="91"/>
      <c r="Q93" s="87" t="str">
        <f>IF(P93="毎回",1,IF(P93="1日1回以上",1,IF(P93="1日1回未満",0,IF(P93="保有していない","除外",IF(P93="","")))))</f>
        <v/>
      </c>
    </row>
    <row r="94" spans="1:17" ht="18.75">
      <c r="B94" s="1" t="s">
        <v>91</v>
      </c>
      <c r="C94" s="104" t="s">
        <v>97</v>
      </c>
      <c r="D94" s="104"/>
      <c r="E94" s="104"/>
      <c r="F94" s="104"/>
      <c r="G94" s="104"/>
      <c r="H94" s="104"/>
      <c r="I94" s="104"/>
      <c r="J94" s="104"/>
      <c r="K94" s="104"/>
      <c r="L94" s="104"/>
      <c r="M94" s="104"/>
      <c r="N94" s="104"/>
      <c r="O94" s="13"/>
    </row>
    <row r="95" spans="1:17" ht="18.75">
      <c r="C95" s="104"/>
      <c r="D95" s="104"/>
      <c r="E95" s="104"/>
      <c r="F95" s="104"/>
      <c r="G95" s="104"/>
      <c r="H95" s="104"/>
      <c r="I95" s="104"/>
      <c r="J95" s="104"/>
      <c r="K95" s="104"/>
      <c r="L95" s="104"/>
      <c r="M95" s="104"/>
      <c r="N95" s="104"/>
      <c r="O95" s="13"/>
    </row>
    <row r="96" spans="1:17" s="82" customFormat="1" ht="18">
      <c r="A96" s="85">
        <v>32</v>
      </c>
      <c r="B96" s="82" t="s">
        <v>311</v>
      </c>
      <c r="P96" s="91"/>
      <c r="Q96" s="87" t="str">
        <f>IF(P96="毎回",1,IF(P96="1日1回以上",1,IF(P96="1日1回未満",0,IF(P96="保有していない","除外",IF(P96="","")))))</f>
        <v/>
      </c>
    </row>
    <row r="97" spans="1:17" ht="18.75">
      <c r="B97" s="1" t="s">
        <v>91</v>
      </c>
      <c r="C97" s="104" t="s">
        <v>97</v>
      </c>
      <c r="D97" s="104"/>
      <c r="E97" s="104"/>
      <c r="F97" s="104"/>
      <c r="G97" s="104"/>
      <c r="H97" s="104"/>
      <c r="I97" s="104"/>
      <c r="J97" s="104"/>
      <c r="K97" s="104"/>
      <c r="L97" s="104"/>
      <c r="M97" s="104"/>
      <c r="N97" s="104"/>
      <c r="O97" s="13"/>
    </row>
    <row r="98" spans="1:17" ht="18.75">
      <c r="C98" s="104"/>
      <c r="D98" s="104"/>
      <c r="E98" s="104"/>
      <c r="F98" s="104"/>
      <c r="G98" s="104"/>
      <c r="H98" s="104"/>
      <c r="I98" s="104"/>
      <c r="J98" s="104"/>
      <c r="K98" s="104"/>
      <c r="L98" s="104"/>
      <c r="M98" s="104"/>
      <c r="N98" s="104"/>
      <c r="O98" s="13"/>
    </row>
    <row r="99" spans="1:17" ht="18.75">
      <c r="B99" s="10" t="s">
        <v>99</v>
      </c>
    </row>
    <row r="100" spans="1:17" s="82" customFormat="1" ht="18">
      <c r="A100" s="85">
        <v>33</v>
      </c>
      <c r="B100" s="82" t="s">
        <v>312</v>
      </c>
      <c r="P100" s="86"/>
      <c r="Q100" s="87" t="str">
        <f>IF(P100="はい",1,IF(P100="いいえ",0,IF(P100="","")))</f>
        <v/>
      </c>
    </row>
    <row r="101" spans="1:17" ht="18.75">
      <c r="B101" s="1" t="s">
        <v>90</v>
      </c>
      <c r="C101" s="11" t="s">
        <v>101</v>
      </c>
      <c r="D101" s="11"/>
      <c r="E101" s="11"/>
      <c r="F101" s="11"/>
      <c r="G101" s="11"/>
      <c r="H101" s="11"/>
      <c r="I101" s="11"/>
      <c r="J101" s="11"/>
      <c r="K101" s="11"/>
      <c r="L101" s="11"/>
      <c r="M101" s="11"/>
      <c r="N101" s="11"/>
      <c r="O101" s="11"/>
    </row>
    <row r="102" spans="1:17" ht="18.75"/>
    <row r="103" spans="1:17" s="82" customFormat="1" ht="18">
      <c r="A103" s="85">
        <v>34</v>
      </c>
      <c r="B103" s="82" t="s">
        <v>276</v>
      </c>
      <c r="P103" s="86"/>
      <c r="Q103" s="87" t="str">
        <f>IF(P103="はい",1,IF(P103="いいえ",0,IF(P103="","")))</f>
        <v/>
      </c>
    </row>
    <row r="104" spans="1:17" ht="18.75" customHeight="1">
      <c r="B104" s="1" t="s">
        <v>90</v>
      </c>
      <c r="C104" s="104" t="s">
        <v>277</v>
      </c>
      <c r="D104" s="104"/>
      <c r="E104" s="104"/>
      <c r="F104" s="104"/>
      <c r="G104" s="104"/>
      <c r="H104" s="104"/>
      <c r="I104" s="104"/>
      <c r="J104" s="104"/>
      <c r="K104" s="104"/>
      <c r="L104" s="104"/>
      <c r="M104" s="104"/>
      <c r="N104" s="104"/>
      <c r="O104" s="13"/>
      <c r="P104" s="95"/>
    </row>
    <row r="105" spans="1:17" ht="18.75">
      <c r="C105" s="104"/>
      <c r="D105" s="104"/>
      <c r="E105" s="104"/>
      <c r="F105" s="104"/>
      <c r="G105" s="104"/>
      <c r="H105" s="104"/>
      <c r="I105" s="104"/>
      <c r="J105" s="104"/>
      <c r="K105" s="104"/>
      <c r="L105" s="104"/>
      <c r="M105" s="104"/>
      <c r="N105" s="104"/>
      <c r="O105" s="13"/>
      <c r="P105" s="95"/>
    </row>
    <row r="106" spans="1:17" s="82" customFormat="1" ht="18">
      <c r="A106" s="85">
        <v>35</v>
      </c>
      <c r="B106" s="106" t="s">
        <v>102</v>
      </c>
      <c r="C106" s="106"/>
      <c r="D106" s="106"/>
      <c r="E106" s="106"/>
      <c r="F106" s="106"/>
      <c r="G106" s="106"/>
      <c r="H106" s="106"/>
      <c r="I106" s="106"/>
      <c r="J106" s="106"/>
      <c r="K106" s="106"/>
      <c r="L106" s="106"/>
      <c r="M106" s="106"/>
      <c r="N106" s="106"/>
      <c r="O106" s="106"/>
      <c r="P106" s="86"/>
      <c r="Q106" s="87" t="str">
        <f>IF(P106="はい",1,IF(P106="いいえ",0,IF(P106="","")))</f>
        <v/>
      </c>
    </row>
    <row r="107" spans="1:17" ht="18.75">
      <c r="B107" s="106"/>
      <c r="C107" s="106"/>
      <c r="D107" s="106"/>
      <c r="E107" s="106"/>
      <c r="F107" s="106"/>
      <c r="G107" s="106"/>
      <c r="H107" s="106"/>
      <c r="I107" s="106"/>
      <c r="J107" s="106"/>
      <c r="K107" s="106"/>
      <c r="L107" s="106"/>
      <c r="M107" s="106"/>
      <c r="N107" s="106"/>
      <c r="O107" s="106"/>
    </row>
    <row r="108" spans="1:17" s="82" customFormat="1" ht="18" customHeight="1">
      <c r="A108" s="85">
        <v>36</v>
      </c>
      <c r="B108" s="106" t="s">
        <v>313</v>
      </c>
      <c r="C108" s="106"/>
      <c r="D108" s="106"/>
      <c r="E108" s="106"/>
      <c r="F108" s="106"/>
      <c r="G108" s="106"/>
      <c r="H108" s="106"/>
      <c r="I108" s="106"/>
      <c r="J108" s="106"/>
      <c r="K108" s="106"/>
      <c r="L108" s="106"/>
      <c r="M108" s="106"/>
      <c r="N108" s="106"/>
      <c r="O108" s="106"/>
      <c r="P108" s="86"/>
      <c r="Q108" s="87" t="str">
        <f>IF(P108="はい",1,IF(P108="いいえ",0,IF(P108="","")))</f>
        <v/>
      </c>
    </row>
    <row r="109" spans="1:17" s="82" customFormat="1" ht="18" customHeight="1">
      <c r="A109" s="85"/>
      <c r="B109" s="106"/>
      <c r="C109" s="106"/>
      <c r="D109" s="106"/>
      <c r="E109" s="106"/>
      <c r="F109" s="106"/>
      <c r="G109" s="106"/>
      <c r="H109" s="106"/>
      <c r="I109" s="106"/>
      <c r="J109" s="106"/>
      <c r="K109" s="106"/>
      <c r="L109" s="106"/>
      <c r="M109" s="106"/>
      <c r="N109" s="106"/>
      <c r="O109" s="106"/>
      <c r="P109" s="86"/>
      <c r="Q109" s="87"/>
    </row>
    <row r="110" spans="1:17" ht="18.75">
      <c r="B110" s="1" t="s">
        <v>90</v>
      </c>
      <c r="C110" s="11" t="s">
        <v>104</v>
      </c>
      <c r="D110" s="11"/>
      <c r="E110" s="11"/>
      <c r="F110" s="11"/>
      <c r="G110" s="11"/>
      <c r="H110" s="11"/>
      <c r="I110" s="11"/>
      <c r="J110" s="11"/>
      <c r="K110" s="11"/>
      <c r="L110" s="11"/>
      <c r="M110" s="11"/>
      <c r="N110" s="11"/>
      <c r="O110" s="11"/>
    </row>
    <row r="111" spans="1:17" ht="18.75"/>
    <row r="112" spans="1:17" s="82" customFormat="1" ht="18">
      <c r="A112" s="85">
        <v>37</v>
      </c>
      <c r="B112" s="82" t="s">
        <v>314</v>
      </c>
      <c r="P112" s="86"/>
      <c r="Q112" s="87" t="str">
        <f>IF(P112="はい",1,IF(P112="いいえ",0,IF(P112="","")))</f>
        <v/>
      </c>
    </row>
    <row r="113" spans="1:21" ht="18.75"/>
    <row r="114" spans="1:21" s="82" customFormat="1" ht="18">
      <c r="A114" s="85">
        <v>38</v>
      </c>
      <c r="B114" s="82" t="s">
        <v>315</v>
      </c>
      <c r="P114" s="86"/>
      <c r="Q114" s="87" t="str">
        <f>IF(P114="はい",1,IF(P114="いいえ",0,IF(P114="","")))</f>
        <v/>
      </c>
    </row>
    <row r="115" spans="1:21" ht="18.75">
      <c r="B115" s="1" t="s">
        <v>90</v>
      </c>
      <c r="C115" s="11" t="s">
        <v>103</v>
      </c>
    </row>
    <row r="116" spans="1:21" ht="18.75"/>
    <row r="117" spans="1:21" ht="18.75">
      <c r="B117" s="10" t="s">
        <v>98</v>
      </c>
      <c r="R117" s="99" t="s">
        <v>220</v>
      </c>
      <c r="S117" s="14" t="s">
        <v>216</v>
      </c>
      <c r="T117" s="15" t="s">
        <v>217</v>
      </c>
      <c r="U117" s="15" t="s">
        <v>236</v>
      </c>
    </row>
    <row r="118" spans="1:21" s="82" customFormat="1" ht="18">
      <c r="A118" s="85">
        <v>39</v>
      </c>
      <c r="B118" s="82" t="s">
        <v>105</v>
      </c>
      <c r="P118" s="86"/>
      <c r="Q118" s="87" t="str">
        <f>IF(P118="はい",1,IF(P118="いいえ",0,IF(P118="","")))</f>
        <v/>
      </c>
      <c r="R118" s="88">
        <f>SUM(Q118:Q231)</f>
        <v>0</v>
      </c>
      <c r="S118" s="89">
        <f>R118/T118</f>
        <v>0</v>
      </c>
      <c r="T118" s="19">
        <f>43-U118</f>
        <v>43</v>
      </c>
      <c r="U118" s="90">
        <f>COUNTIF(Q118:Q231,"除外")+(COUNTIF(Q118:Q231,"除外2")*2)</f>
        <v>0</v>
      </c>
    </row>
    <row r="119" spans="1:21" ht="18.75">
      <c r="B119" s="1" t="s">
        <v>90</v>
      </c>
      <c r="C119" s="11" t="s">
        <v>106</v>
      </c>
    </row>
    <row r="120" spans="1:21" ht="18.75"/>
    <row r="121" spans="1:21" ht="18.75">
      <c r="B121" s="10" t="s">
        <v>100</v>
      </c>
    </row>
    <row r="122" spans="1:21" s="82" customFormat="1" ht="18">
      <c r="A122" s="85">
        <v>40</v>
      </c>
      <c r="B122" s="82" t="s">
        <v>317</v>
      </c>
      <c r="P122" s="86"/>
      <c r="Q122" s="87" t="str">
        <f>IF(P122="はい",2,IF(P122="いいえ",0,IF(P122="","")))</f>
        <v/>
      </c>
    </row>
    <row r="123" spans="1:21" ht="18.75">
      <c r="B123" s="1" t="s">
        <v>90</v>
      </c>
      <c r="C123" s="11" t="s">
        <v>109</v>
      </c>
    </row>
    <row r="124" spans="1:21" ht="18.75"/>
    <row r="125" spans="1:21" s="82" customFormat="1" ht="18">
      <c r="A125" s="85">
        <v>41</v>
      </c>
      <c r="B125" s="82" t="s">
        <v>263</v>
      </c>
      <c r="P125" s="86"/>
      <c r="Q125" s="87" t="str">
        <f>IF(P125="はい",1,IF(P125="いいえ",0,IF(P125="","")))</f>
        <v/>
      </c>
    </row>
    <row r="126" spans="1:21" ht="18.75">
      <c r="B126" s="1" t="s">
        <v>90</v>
      </c>
      <c r="C126" s="11" t="s">
        <v>264</v>
      </c>
    </row>
    <row r="127" spans="1:21" ht="18.75"/>
    <row r="128" spans="1:21" ht="18.75">
      <c r="B128" s="8" t="s">
        <v>110</v>
      </c>
    </row>
    <row r="129" spans="1:17" s="82" customFormat="1" ht="18">
      <c r="A129" s="85">
        <v>42</v>
      </c>
      <c r="B129" s="82" t="s">
        <v>107</v>
      </c>
      <c r="P129" s="86"/>
      <c r="Q129" s="87" t="str">
        <f>IF(P129="はい",1,IF(P129="いいえ",0,IF(P129="","")))</f>
        <v/>
      </c>
    </row>
    <row r="130" spans="1:17" ht="18.75">
      <c r="B130" s="1" t="s">
        <v>90</v>
      </c>
      <c r="C130" s="11" t="s">
        <v>108</v>
      </c>
    </row>
    <row r="131" spans="1:17" ht="18.75"/>
    <row r="132" spans="1:17" ht="18.75">
      <c r="B132" s="8" t="s">
        <v>111</v>
      </c>
    </row>
    <row r="133" spans="1:17" s="82" customFormat="1" ht="18">
      <c r="A133" s="85">
        <v>43</v>
      </c>
      <c r="B133" s="82" t="s">
        <v>112</v>
      </c>
      <c r="P133" s="86"/>
      <c r="Q133" s="87" t="str">
        <f>IF(P133="はい",1,IF(P133="いいえ",0,IF(P133="","")))</f>
        <v/>
      </c>
    </row>
    <row r="134" spans="1:17" ht="18.75">
      <c r="B134" s="1" t="s">
        <v>90</v>
      </c>
      <c r="C134" s="11" t="s">
        <v>265</v>
      </c>
    </row>
    <row r="135" spans="1:17" ht="18.75"/>
    <row r="136" spans="1:17" ht="18.75">
      <c r="B136" s="8" t="s">
        <v>295</v>
      </c>
    </row>
    <row r="137" spans="1:17" s="82" customFormat="1" ht="18" customHeight="1">
      <c r="A137" s="85">
        <v>44</v>
      </c>
      <c r="B137" s="106" t="s">
        <v>318</v>
      </c>
      <c r="C137" s="106"/>
      <c r="D137" s="106"/>
      <c r="E137" s="106"/>
      <c r="F137" s="106"/>
      <c r="G137" s="106"/>
      <c r="H137" s="106"/>
      <c r="I137" s="106"/>
      <c r="J137" s="106"/>
      <c r="K137" s="106"/>
      <c r="L137" s="106"/>
      <c r="M137" s="106"/>
      <c r="N137" s="106"/>
      <c r="O137" s="106"/>
      <c r="P137" s="86"/>
      <c r="Q137" s="87" t="str">
        <f>IF(P137="はい",2,IF(P137="いいえ",0,IF(P137="","")))</f>
        <v/>
      </c>
    </row>
    <row r="138" spans="1:17" s="82" customFormat="1" ht="18" customHeight="1">
      <c r="A138" s="85"/>
      <c r="B138" s="106"/>
      <c r="C138" s="106"/>
      <c r="D138" s="106"/>
      <c r="E138" s="106"/>
      <c r="F138" s="106"/>
      <c r="G138" s="106"/>
      <c r="H138" s="106"/>
      <c r="I138" s="106"/>
      <c r="J138" s="106"/>
      <c r="K138" s="106"/>
      <c r="L138" s="106"/>
      <c r="M138" s="106"/>
      <c r="N138" s="106"/>
      <c r="O138" s="106"/>
      <c r="P138" s="1"/>
      <c r="Q138" s="1"/>
    </row>
    <row r="139" spans="1:17" ht="18.75">
      <c r="B139" s="1" t="s">
        <v>90</v>
      </c>
      <c r="C139" s="104" t="s">
        <v>113</v>
      </c>
      <c r="D139" s="104"/>
      <c r="E139" s="104"/>
      <c r="F139" s="104"/>
      <c r="G139" s="104"/>
      <c r="H139" s="104"/>
      <c r="I139" s="104"/>
      <c r="J139" s="104"/>
      <c r="K139" s="104"/>
      <c r="L139" s="104"/>
      <c r="M139" s="104"/>
      <c r="N139" s="104"/>
      <c r="O139" s="11"/>
    </row>
    <row r="140" spans="1:17" ht="18.75">
      <c r="C140" s="104"/>
      <c r="D140" s="104"/>
      <c r="E140" s="104"/>
      <c r="F140" s="104"/>
      <c r="G140" s="104"/>
      <c r="H140" s="104"/>
      <c r="I140" s="104"/>
      <c r="J140" s="104"/>
      <c r="K140" s="104"/>
      <c r="L140" s="104"/>
      <c r="M140" s="104"/>
      <c r="N140" s="104"/>
    </row>
    <row r="141" spans="1:17" s="82" customFormat="1" ht="18">
      <c r="A141" s="85">
        <v>45</v>
      </c>
      <c r="B141" s="82" t="s">
        <v>319</v>
      </c>
      <c r="P141" s="86"/>
      <c r="Q141" s="87" t="str">
        <f>IF(P141="はい",2,IF(P141="いいえ",0,IF(P141="","")))</f>
        <v/>
      </c>
    </row>
    <row r="142" spans="1:17" ht="18.75">
      <c r="B142" s="1" t="s">
        <v>90</v>
      </c>
      <c r="C142" s="11" t="s">
        <v>114</v>
      </c>
    </row>
    <row r="143" spans="1:17" ht="18.75"/>
    <row r="144" spans="1:17" s="82" customFormat="1" ht="18" customHeight="1">
      <c r="A144" s="85">
        <v>46</v>
      </c>
      <c r="B144" s="106" t="s">
        <v>320</v>
      </c>
      <c r="C144" s="106"/>
      <c r="D144" s="106"/>
      <c r="E144" s="106"/>
      <c r="F144" s="106"/>
      <c r="G144" s="106"/>
      <c r="H144" s="106"/>
      <c r="I144" s="106"/>
      <c r="J144" s="106"/>
      <c r="K144" s="106"/>
      <c r="L144" s="106"/>
      <c r="M144" s="106"/>
      <c r="N144" s="106"/>
      <c r="O144" s="106"/>
      <c r="P144" s="86"/>
      <c r="Q144" s="87" t="str">
        <f>IF(P144="はい",2,IF(P144="いいえ",0,IF(P144="","")))</f>
        <v/>
      </c>
    </row>
    <row r="145" spans="1:17" ht="18.75">
      <c r="B145" s="106"/>
      <c r="C145" s="106"/>
      <c r="D145" s="106"/>
      <c r="E145" s="106"/>
      <c r="F145" s="106"/>
      <c r="G145" s="106"/>
      <c r="H145" s="106"/>
      <c r="I145" s="106"/>
      <c r="J145" s="106"/>
      <c r="K145" s="106"/>
      <c r="L145" s="106"/>
      <c r="M145" s="106"/>
      <c r="N145" s="106"/>
      <c r="O145" s="106"/>
    </row>
    <row r="146" spans="1:17" ht="18.75">
      <c r="B146" s="92"/>
      <c r="C146" s="92"/>
      <c r="D146" s="92"/>
      <c r="E146" s="92"/>
      <c r="F146" s="92"/>
      <c r="G146" s="92"/>
      <c r="H146" s="92"/>
      <c r="I146" s="92"/>
      <c r="J146" s="92"/>
      <c r="K146" s="92"/>
      <c r="L146" s="92"/>
      <c r="M146" s="92"/>
      <c r="N146" s="92"/>
      <c r="O146" s="92"/>
    </row>
    <row r="147" spans="1:17" s="82" customFormat="1" ht="18" customHeight="1">
      <c r="A147" s="85">
        <v>47</v>
      </c>
      <c r="B147" s="106" t="s">
        <v>321</v>
      </c>
      <c r="C147" s="106"/>
      <c r="D147" s="106"/>
      <c r="E147" s="106"/>
      <c r="F147" s="106"/>
      <c r="G147" s="106"/>
      <c r="H147" s="106"/>
      <c r="I147" s="106"/>
      <c r="J147" s="106"/>
      <c r="K147" s="106"/>
      <c r="L147" s="106"/>
      <c r="M147" s="106"/>
      <c r="N147" s="106"/>
      <c r="O147" s="106"/>
      <c r="P147" s="86"/>
      <c r="Q147" s="87" t="str">
        <f>IF(P147="はい",2,IF(P147="いいえ",0,IF(P147="","")))</f>
        <v/>
      </c>
    </row>
    <row r="148" spans="1:17" ht="18.75">
      <c r="B148" s="94"/>
      <c r="C148" s="94"/>
      <c r="D148" s="94"/>
      <c r="E148" s="94"/>
      <c r="F148" s="94"/>
      <c r="G148" s="94"/>
      <c r="H148" s="94"/>
      <c r="I148" s="94"/>
      <c r="J148" s="94"/>
      <c r="K148" s="94"/>
      <c r="L148" s="94"/>
      <c r="M148" s="94"/>
      <c r="N148" s="94"/>
      <c r="O148" s="94"/>
    </row>
    <row r="149" spans="1:17" ht="18.75">
      <c r="B149" s="10" t="s">
        <v>115</v>
      </c>
    </row>
    <row r="150" spans="1:17" s="82" customFormat="1" ht="18">
      <c r="A150" s="85">
        <v>48</v>
      </c>
      <c r="B150" s="82" t="s">
        <v>278</v>
      </c>
      <c r="P150" s="86"/>
      <c r="Q150" s="87" t="str">
        <f>IF(P150="はい",2,IF(P150="いいえ",0,IF(P150="","")))</f>
        <v/>
      </c>
    </row>
    <row r="151" spans="1:17" ht="18.75">
      <c r="B151" s="1" t="s">
        <v>90</v>
      </c>
      <c r="C151" s="11" t="s">
        <v>279</v>
      </c>
    </row>
    <row r="152" spans="1:17" ht="18.75"/>
    <row r="153" spans="1:17" s="82" customFormat="1" ht="18">
      <c r="A153" s="85">
        <v>49</v>
      </c>
      <c r="B153" s="82" t="s">
        <v>280</v>
      </c>
      <c r="P153" s="86"/>
      <c r="Q153" s="87" t="str">
        <f>IF(P153="はい",1,IF(P153="いいえ",0,IF(P153="","")))</f>
        <v/>
      </c>
    </row>
    <row r="154" spans="1:17" ht="18.75">
      <c r="B154" s="1" t="s">
        <v>90</v>
      </c>
      <c r="C154" s="11" t="s">
        <v>117</v>
      </c>
    </row>
    <row r="155" spans="1:17" ht="18.75"/>
    <row r="156" spans="1:17" s="82" customFormat="1" ht="18">
      <c r="A156" s="85">
        <v>50</v>
      </c>
      <c r="B156" s="82" t="s">
        <v>118</v>
      </c>
      <c r="P156" s="86"/>
      <c r="Q156" s="87" t="str">
        <f>IF(P156="はい",1,IF(P156="いいえ",0,IF(P156="","")))</f>
        <v/>
      </c>
    </row>
    <row r="157" spans="1:17" ht="18.75">
      <c r="B157" s="1" t="s">
        <v>90</v>
      </c>
      <c r="C157" s="11" t="s">
        <v>119</v>
      </c>
    </row>
    <row r="158" spans="1:17" ht="18.75"/>
    <row r="159" spans="1:17" s="82" customFormat="1" ht="18">
      <c r="A159" s="85">
        <v>51</v>
      </c>
      <c r="B159" s="82" t="s">
        <v>286</v>
      </c>
      <c r="P159" s="86"/>
      <c r="Q159" s="87" t="str">
        <f>IF(P159="はい",1,IF(P159="いいえ",0,IF(P159="","")))</f>
        <v/>
      </c>
    </row>
    <row r="160" spans="1:17" ht="18.75">
      <c r="B160" s="1" t="s">
        <v>90</v>
      </c>
      <c r="C160" s="11" t="s">
        <v>281</v>
      </c>
    </row>
    <row r="161" spans="1:17" ht="18.75"/>
    <row r="162" spans="1:17" ht="18.75">
      <c r="B162" s="8" t="s">
        <v>110</v>
      </c>
      <c r="P162" s="6"/>
      <c r="Q162" s="76" t="str">
        <f>IF(P162="はい",1,IF(P162="いいえ",0,IF(P162="","")))</f>
        <v/>
      </c>
    </row>
    <row r="163" spans="1:17" s="82" customFormat="1" ht="18">
      <c r="A163" s="85">
        <v>52</v>
      </c>
      <c r="B163" s="82" t="s">
        <v>122</v>
      </c>
    </row>
    <row r="164" spans="1:17" ht="18.75">
      <c r="B164" s="1" t="s">
        <v>90</v>
      </c>
      <c r="C164" s="11" t="s">
        <v>282</v>
      </c>
    </row>
    <row r="165" spans="1:17" ht="18.75"/>
    <row r="166" spans="1:17" ht="18.75">
      <c r="B166" s="8" t="s">
        <v>111</v>
      </c>
      <c r="P166" s="6"/>
      <c r="Q166" s="76" t="str">
        <f>IF(P166="はい",1,IF(P166="いいえ",0,IF(P166="","")))</f>
        <v/>
      </c>
    </row>
    <row r="167" spans="1:17" s="82" customFormat="1" ht="18">
      <c r="A167" s="85">
        <v>53</v>
      </c>
      <c r="B167" s="82" t="s">
        <v>283</v>
      </c>
    </row>
    <row r="168" spans="1:17" ht="18.75">
      <c r="B168" s="1" t="s">
        <v>90</v>
      </c>
      <c r="C168" s="11" t="s">
        <v>284</v>
      </c>
    </row>
    <row r="169" spans="1:17" ht="18.75"/>
    <row r="170" spans="1:17" ht="18.75">
      <c r="B170" s="8" t="s">
        <v>111</v>
      </c>
      <c r="P170" s="6"/>
      <c r="Q170" s="76" t="str">
        <f>IF(P170="はい",1,IF(P170="いいえ",0,IF(P170="","")))</f>
        <v/>
      </c>
    </row>
    <row r="171" spans="1:17" s="82" customFormat="1" ht="18">
      <c r="A171" s="85">
        <v>54</v>
      </c>
      <c r="B171" s="82" t="s">
        <v>123</v>
      </c>
    </row>
    <row r="172" spans="1:17" ht="18.75">
      <c r="B172" s="1" t="s">
        <v>90</v>
      </c>
      <c r="C172" s="11" t="s">
        <v>121</v>
      </c>
    </row>
    <row r="173" spans="1:17" ht="18.75"/>
    <row r="174" spans="1:17" ht="18.75">
      <c r="B174" s="8" t="s">
        <v>120</v>
      </c>
    </row>
    <row r="175" spans="1:17" s="82" customFormat="1" ht="18" customHeight="1">
      <c r="A175" s="85">
        <v>55</v>
      </c>
      <c r="B175" s="106" t="s">
        <v>322</v>
      </c>
      <c r="C175" s="106"/>
      <c r="D175" s="106"/>
      <c r="E175" s="106"/>
      <c r="F175" s="106"/>
      <c r="G175" s="106"/>
      <c r="H175" s="106"/>
      <c r="I175" s="106"/>
      <c r="J175" s="106"/>
      <c r="K175" s="106"/>
      <c r="L175" s="106"/>
      <c r="M175" s="106"/>
      <c r="N175" s="106"/>
      <c r="O175" s="92"/>
      <c r="P175" s="86"/>
      <c r="Q175" s="87" t="str">
        <f>IF(P175="はい",2,IF(P175="いいえ",0,IF(P175="","")))</f>
        <v/>
      </c>
    </row>
    <row r="176" spans="1:17" s="82" customFormat="1" ht="18">
      <c r="A176" s="85"/>
      <c r="B176" s="106"/>
      <c r="C176" s="106"/>
      <c r="D176" s="106"/>
      <c r="E176" s="106"/>
      <c r="F176" s="106"/>
      <c r="G176" s="106"/>
      <c r="H176" s="106"/>
      <c r="I176" s="106"/>
      <c r="J176" s="106"/>
      <c r="K176" s="106"/>
      <c r="L176" s="106"/>
      <c r="M176" s="106"/>
      <c r="N176" s="106"/>
      <c r="O176" s="92"/>
      <c r="P176"/>
      <c r="Q176"/>
    </row>
    <row r="177" spans="1:17" ht="18.75" customHeight="1">
      <c r="B177" s="1" t="s">
        <v>90</v>
      </c>
      <c r="C177" s="105" t="s">
        <v>296</v>
      </c>
      <c r="D177" s="105"/>
      <c r="E177" s="105"/>
      <c r="F177" s="105"/>
      <c r="G177" s="105"/>
      <c r="H177" s="105"/>
      <c r="I177" s="105"/>
      <c r="J177" s="105"/>
      <c r="K177" s="105"/>
      <c r="L177" s="105"/>
      <c r="M177" s="105"/>
      <c r="N177" s="105"/>
      <c r="O177" s="98"/>
    </row>
    <row r="178" spans="1:17" ht="18.75">
      <c r="C178" s="105"/>
      <c r="D178" s="105"/>
      <c r="E178" s="105"/>
      <c r="F178" s="105"/>
      <c r="G178" s="105"/>
      <c r="H178" s="105"/>
      <c r="I178" s="105"/>
      <c r="J178" s="105"/>
      <c r="K178" s="105"/>
      <c r="L178" s="105"/>
      <c r="M178" s="105"/>
      <c r="N178" s="105"/>
      <c r="O178" s="98"/>
    </row>
    <row r="179" spans="1:17" ht="18.75">
      <c r="C179" s="105"/>
      <c r="D179" s="105"/>
      <c r="E179" s="105"/>
      <c r="F179" s="105"/>
      <c r="G179" s="105"/>
      <c r="H179" s="105"/>
      <c r="I179" s="105"/>
      <c r="J179" s="105"/>
      <c r="K179" s="105"/>
      <c r="L179" s="105"/>
      <c r="M179" s="105"/>
      <c r="N179" s="105"/>
      <c r="O179" s="98"/>
    </row>
    <row r="180" spans="1:17" ht="18.75">
      <c r="C180" s="105"/>
      <c r="D180" s="105"/>
      <c r="E180" s="105"/>
      <c r="F180" s="105"/>
      <c r="G180" s="105"/>
      <c r="H180" s="105"/>
      <c r="I180" s="105"/>
      <c r="J180" s="105"/>
      <c r="K180" s="105"/>
      <c r="L180" s="105"/>
      <c r="M180" s="105"/>
      <c r="N180" s="105"/>
      <c r="O180" s="98"/>
    </row>
    <row r="181" spans="1:17" ht="18.75">
      <c r="B181" s="8" t="s">
        <v>120</v>
      </c>
    </row>
    <row r="182" spans="1:17" ht="18.75">
      <c r="B182" s="8" t="s">
        <v>124</v>
      </c>
    </row>
    <row r="183" spans="1:17" s="82" customFormat="1" ht="18" customHeight="1">
      <c r="A183" s="85">
        <v>56</v>
      </c>
      <c r="B183" s="106" t="s">
        <v>323</v>
      </c>
      <c r="C183" s="106"/>
      <c r="D183" s="106"/>
      <c r="E183" s="106"/>
      <c r="F183" s="106"/>
      <c r="G183" s="106"/>
      <c r="H183" s="106"/>
      <c r="I183" s="106"/>
      <c r="J183" s="106"/>
      <c r="K183" s="106"/>
      <c r="L183" s="106"/>
      <c r="M183" s="106"/>
      <c r="N183" s="106"/>
      <c r="O183" s="94"/>
      <c r="P183" s="86"/>
      <c r="Q183" s="87" t="str">
        <f>IF(P183="はい",1,IF(P183="いいえ",0,IF(P183="該当なし","除外",IF(P183="",""))))</f>
        <v/>
      </c>
    </row>
    <row r="184" spans="1:17" s="82" customFormat="1" ht="18">
      <c r="A184" s="85"/>
      <c r="B184" s="106"/>
      <c r="C184" s="106"/>
      <c r="D184" s="106"/>
      <c r="E184" s="106"/>
      <c r="F184" s="106"/>
      <c r="G184" s="106"/>
      <c r="H184" s="106"/>
      <c r="I184" s="106"/>
      <c r="J184" s="106"/>
      <c r="K184" s="106"/>
      <c r="L184" s="106"/>
      <c r="M184" s="106"/>
      <c r="N184" s="106"/>
      <c r="O184" s="94"/>
      <c r="P184"/>
      <c r="Q184"/>
    </row>
    <row r="185" spans="1:17" ht="18.75" customHeight="1">
      <c r="B185" s="1" t="s">
        <v>90</v>
      </c>
      <c r="C185" s="104" t="s">
        <v>126</v>
      </c>
      <c r="D185" s="104"/>
      <c r="E185" s="104"/>
      <c r="F185" s="104"/>
      <c r="G185" s="104"/>
      <c r="H185" s="104"/>
      <c r="I185" s="104"/>
      <c r="J185" s="104"/>
      <c r="K185" s="104"/>
      <c r="L185" s="104"/>
      <c r="M185" s="104"/>
      <c r="N185" s="104"/>
      <c r="O185" s="13"/>
    </row>
    <row r="186" spans="1:17" ht="18.75">
      <c r="C186" s="104"/>
      <c r="D186" s="104"/>
      <c r="E186" s="104"/>
      <c r="F186" s="104"/>
      <c r="G186" s="104"/>
      <c r="H186" s="104"/>
      <c r="I186" s="104"/>
      <c r="J186" s="104"/>
      <c r="K186" s="104"/>
      <c r="L186" s="104"/>
      <c r="M186" s="104"/>
      <c r="N186" s="104"/>
    </row>
    <row r="187" spans="1:17" ht="18.75">
      <c r="C187" s="104"/>
      <c r="D187" s="104"/>
      <c r="E187" s="104"/>
      <c r="F187" s="104"/>
      <c r="G187" s="104"/>
      <c r="H187" s="104"/>
      <c r="I187" s="104"/>
      <c r="J187" s="104"/>
      <c r="K187" s="104"/>
      <c r="L187" s="104"/>
      <c r="M187" s="104"/>
      <c r="N187" s="104"/>
    </row>
    <row r="188" spans="1:17" ht="18.75">
      <c r="C188" s="13"/>
      <c r="D188" s="13"/>
      <c r="E188" s="13"/>
      <c r="F188" s="13"/>
      <c r="G188" s="13"/>
      <c r="H188" s="13"/>
      <c r="I188" s="13"/>
      <c r="J188" s="13"/>
      <c r="K188" s="13"/>
      <c r="L188" s="13"/>
      <c r="M188" s="13"/>
      <c r="N188" s="13"/>
    </row>
    <row r="189" spans="1:17" s="82" customFormat="1" ht="18" customHeight="1">
      <c r="A189" s="85">
        <v>57</v>
      </c>
      <c r="B189" s="106" t="s">
        <v>324</v>
      </c>
      <c r="C189" s="106"/>
      <c r="D189" s="106"/>
      <c r="E189" s="106"/>
      <c r="F189" s="106"/>
      <c r="G189" s="106"/>
      <c r="H189" s="106"/>
      <c r="I189" s="106"/>
      <c r="J189" s="106"/>
      <c r="K189" s="106"/>
      <c r="L189" s="106"/>
      <c r="M189" s="106"/>
      <c r="N189" s="106"/>
      <c r="O189" s="106"/>
      <c r="P189" s="86"/>
      <c r="Q189" s="87" t="str">
        <f>IF(P189="はい",2,IF(P189="いいえ",0,IF(P189="","")))</f>
        <v/>
      </c>
    </row>
    <row r="190" spans="1:17" s="82" customFormat="1" ht="18" customHeight="1">
      <c r="A190" s="85"/>
      <c r="B190" s="106"/>
      <c r="C190" s="106"/>
      <c r="D190" s="106"/>
      <c r="E190" s="106"/>
      <c r="F190" s="106"/>
      <c r="G190" s="106"/>
      <c r="H190" s="106"/>
      <c r="I190" s="106"/>
      <c r="J190" s="106"/>
      <c r="K190" s="106"/>
      <c r="L190" s="106"/>
      <c r="M190" s="106"/>
      <c r="N190" s="106"/>
      <c r="O190" s="106"/>
      <c r="P190"/>
      <c r="Q190"/>
    </row>
    <row r="191" spans="1:17" ht="18.75" customHeight="1">
      <c r="B191" s="1" t="s">
        <v>90</v>
      </c>
      <c r="C191" s="104" t="s">
        <v>125</v>
      </c>
      <c r="D191" s="104"/>
      <c r="E191" s="104"/>
      <c r="F191" s="104"/>
      <c r="G191" s="104"/>
      <c r="H191" s="104"/>
      <c r="I191" s="104"/>
      <c r="J191" s="104"/>
      <c r="K191" s="104"/>
      <c r="L191" s="104"/>
      <c r="M191" s="104"/>
      <c r="N191" s="104"/>
      <c r="O191" s="13"/>
    </row>
    <row r="192" spans="1:17" ht="18.75">
      <c r="C192" s="104"/>
      <c r="D192" s="104"/>
      <c r="E192" s="104"/>
      <c r="F192" s="104"/>
      <c r="G192" s="104"/>
      <c r="H192" s="104"/>
      <c r="I192" s="104"/>
      <c r="J192" s="104"/>
      <c r="K192" s="104"/>
      <c r="L192" s="104"/>
      <c r="M192" s="104"/>
      <c r="N192" s="104"/>
    </row>
    <row r="193" spans="1:17" s="82" customFormat="1" ht="18">
      <c r="A193" s="85">
        <v>58</v>
      </c>
      <c r="B193" s="82" t="s">
        <v>325</v>
      </c>
      <c r="P193" s="86"/>
      <c r="Q193" s="87" t="str">
        <f>IF(P193="はい",2,IF(P193="いいえ",0,IF(P193="","")))</f>
        <v/>
      </c>
    </row>
    <row r="194" spans="1:17" ht="18.75"/>
    <row r="195" spans="1:17" ht="18.75">
      <c r="B195" s="10" t="s">
        <v>116</v>
      </c>
    </row>
    <row r="196" spans="1:17" s="82" customFormat="1" ht="18">
      <c r="A196" s="85">
        <v>59</v>
      </c>
      <c r="B196" s="82" t="s">
        <v>128</v>
      </c>
      <c r="P196" s="91"/>
      <c r="Q196" s="87" t="str">
        <f>IF(P196="はい",1,IF(P196="いいえ",0,IF(P196="保有していない","除外",IF(P196="",""))))</f>
        <v/>
      </c>
    </row>
    <row r="197" spans="1:17" ht="18.75" customHeight="1">
      <c r="B197" s="1" t="s">
        <v>90</v>
      </c>
      <c r="C197" s="104" t="s">
        <v>129</v>
      </c>
      <c r="D197" s="104"/>
      <c r="E197" s="104"/>
      <c r="F197" s="104"/>
      <c r="G197" s="104"/>
      <c r="H197" s="104"/>
      <c r="I197" s="104"/>
      <c r="J197" s="104"/>
      <c r="K197" s="104"/>
      <c r="L197" s="104"/>
      <c r="M197" s="104"/>
      <c r="N197" s="104"/>
      <c r="O197" s="13"/>
    </row>
    <row r="198" spans="1:17" ht="18.75">
      <c r="C198" s="104"/>
      <c r="D198" s="104"/>
      <c r="E198" s="104"/>
      <c r="F198" s="104"/>
      <c r="G198" s="104"/>
      <c r="H198" s="104"/>
      <c r="I198" s="104"/>
      <c r="J198" s="104"/>
      <c r="K198" s="104"/>
      <c r="L198" s="104"/>
      <c r="M198" s="104"/>
      <c r="N198" s="104"/>
    </row>
    <row r="199" spans="1:17" s="82" customFormat="1" ht="18">
      <c r="A199" s="85">
        <v>60</v>
      </c>
      <c r="B199" s="82" t="s">
        <v>285</v>
      </c>
      <c r="P199" s="91"/>
      <c r="Q199" s="87" t="str">
        <f>IF(P199="はい",1,IF(P199="いいえ",0,IF(P199="保有していない","除外",IF(P199="",""))))</f>
        <v/>
      </c>
    </row>
    <row r="200" spans="1:17" ht="18.75">
      <c r="B200" s="1" t="s">
        <v>64</v>
      </c>
      <c r="C200" s="11" t="s">
        <v>117</v>
      </c>
    </row>
    <row r="201" spans="1:17" ht="18.75"/>
    <row r="202" spans="1:17" s="82" customFormat="1" ht="18">
      <c r="A202" s="85">
        <v>61</v>
      </c>
      <c r="B202" s="82" t="s">
        <v>130</v>
      </c>
      <c r="P202" s="91"/>
      <c r="Q202" s="87" t="str">
        <f>IF(P202="はい",1,IF(P202="いいえ",0,IF(P202="保有していない","除外",IF(P202="",""))))</f>
        <v/>
      </c>
    </row>
    <row r="203" spans="1:17" ht="18.75">
      <c r="B203" s="1" t="s">
        <v>64</v>
      </c>
      <c r="C203" s="11" t="s">
        <v>119</v>
      </c>
      <c r="D203" s="11"/>
    </row>
    <row r="204" spans="1:17" ht="18.75"/>
    <row r="205" spans="1:17" s="82" customFormat="1" ht="18">
      <c r="A205" s="85">
        <v>62</v>
      </c>
      <c r="B205" s="82" t="s">
        <v>286</v>
      </c>
      <c r="P205" s="91"/>
      <c r="Q205" s="87" t="str">
        <f>IF(P205="はい",1,IF(P205="いいえ",0,IF(P205="保有していない","除外",IF(P205="",""))))</f>
        <v/>
      </c>
    </row>
    <row r="206" spans="1:17" ht="18.75">
      <c r="B206" s="1" t="s">
        <v>64</v>
      </c>
      <c r="C206" s="11" t="s">
        <v>281</v>
      </c>
    </row>
    <row r="207" spans="1:17" ht="18.75"/>
    <row r="208" spans="1:17" ht="18.75">
      <c r="B208" s="8" t="s">
        <v>110</v>
      </c>
    </row>
    <row r="209" spans="1:17" s="82" customFormat="1" ht="18">
      <c r="A209" s="85">
        <v>63</v>
      </c>
      <c r="B209" s="82" t="s">
        <v>287</v>
      </c>
      <c r="P209" s="91"/>
      <c r="Q209" s="87" t="str">
        <f>IF(P209="はい",1,IF(P209="いいえ",0,IF(P209="保有していない","除外",IF(P209="",""))))</f>
        <v/>
      </c>
    </row>
    <row r="210" spans="1:17" ht="18.75">
      <c r="B210" s="1" t="s">
        <v>64</v>
      </c>
      <c r="C210" s="11" t="s">
        <v>288</v>
      </c>
    </row>
    <row r="211" spans="1:17" ht="18.75"/>
    <row r="212" spans="1:17" ht="18.75">
      <c r="B212" s="8" t="s">
        <v>111</v>
      </c>
    </row>
    <row r="213" spans="1:17" s="82" customFormat="1" ht="18.75">
      <c r="A213" s="85">
        <v>64</v>
      </c>
      <c r="B213" s="82" t="s">
        <v>289</v>
      </c>
      <c r="P213" s="12"/>
      <c r="Q213" s="76" t="str">
        <f>IF(P213="はい",1,IF(P213="いいえ",0,IF(P213="保有していない","除外",IF(P213="",""))))</f>
        <v/>
      </c>
    </row>
    <row r="214" spans="1:17" ht="18.75">
      <c r="B214" s="1" t="s">
        <v>64</v>
      </c>
      <c r="C214" s="11" t="s">
        <v>284</v>
      </c>
    </row>
    <row r="215" spans="1:17" ht="18.75"/>
    <row r="216" spans="1:17" ht="18.75">
      <c r="B216" s="8" t="s">
        <v>120</v>
      </c>
    </row>
    <row r="217" spans="1:17" ht="18.75">
      <c r="B217" s="1" t="s">
        <v>131</v>
      </c>
    </row>
    <row r="218" spans="1:17" s="82" customFormat="1" ht="18" customHeight="1">
      <c r="A218" s="85">
        <v>65</v>
      </c>
      <c r="B218" s="106" t="s">
        <v>326</v>
      </c>
      <c r="C218" s="106"/>
      <c r="D218" s="106"/>
      <c r="E218" s="106"/>
      <c r="F218" s="106"/>
      <c r="G218" s="106"/>
      <c r="H218" s="106"/>
      <c r="I218" s="106"/>
      <c r="J218" s="106"/>
      <c r="K218" s="106"/>
      <c r="L218" s="106"/>
      <c r="M218" s="106"/>
      <c r="N218" s="106"/>
      <c r="O218" s="92"/>
      <c r="P218" s="91"/>
      <c r="Q218" s="87" t="str">
        <f>IF(P218="はい",2,IF(P218="いいえ",0,IF(P218="保有していない","除外2",IF(P218="",""))))</f>
        <v/>
      </c>
    </row>
    <row r="219" spans="1:17" s="82" customFormat="1" ht="18">
      <c r="A219" s="85"/>
      <c r="B219" s="106"/>
      <c r="C219" s="106"/>
      <c r="D219" s="106"/>
      <c r="E219" s="106"/>
      <c r="F219" s="106"/>
      <c r="G219" s="106"/>
      <c r="H219" s="106"/>
      <c r="I219" s="106"/>
      <c r="J219" s="106"/>
      <c r="K219" s="106"/>
      <c r="L219" s="106"/>
      <c r="M219" s="106"/>
      <c r="N219" s="106"/>
      <c r="O219" s="92"/>
      <c r="P219"/>
      <c r="Q219"/>
    </row>
    <row r="220" spans="1:17" ht="18.75" customHeight="1">
      <c r="B220" s="1" t="s">
        <v>64</v>
      </c>
      <c r="C220" s="104" t="s">
        <v>133</v>
      </c>
      <c r="D220" s="104"/>
      <c r="E220" s="104"/>
      <c r="F220" s="104"/>
      <c r="G220" s="104"/>
      <c r="H220" s="104"/>
      <c r="I220" s="104"/>
      <c r="J220" s="104"/>
      <c r="K220" s="104"/>
      <c r="L220" s="104"/>
      <c r="M220" s="104"/>
      <c r="N220" s="104"/>
      <c r="O220" s="13"/>
    </row>
    <row r="221" spans="1:17" ht="18.75">
      <c r="C221" s="104"/>
      <c r="D221" s="104"/>
      <c r="E221" s="104"/>
      <c r="F221" s="104"/>
      <c r="G221" s="104"/>
      <c r="H221" s="104"/>
      <c r="I221" s="104"/>
      <c r="J221" s="104"/>
      <c r="K221" s="104"/>
      <c r="L221" s="104"/>
      <c r="M221" s="104"/>
      <c r="N221" s="104"/>
    </row>
    <row r="222" spans="1:17" ht="18.75">
      <c r="B222" s="8" t="s">
        <v>120</v>
      </c>
    </row>
    <row r="223" spans="1:17" ht="18.75">
      <c r="A223" s="1"/>
      <c r="B223" s="1" t="s">
        <v>132</v>
      </c>
    </row>
    <row r="224" spans="1:17" s="82" customFormat="1" ht="18">
      <c r="A224" s="85">
        <v>66</v>
      </c>
      <c r="B224" s="82" t="s">
        <v>327</v>
      </c>
      <c r="P224" s="91"/>
      <c r="Q224" s="87" t="str">
        <f>IF(P224="はい",2,IF(P224="いいえ",0,IF(P224="保有していない","除外2",IF(P224="",""))))</f>
        <v/>
      </c>
    </row>
    <row r="225" spans="1:21" ht="18.75">
      <c r="B225" s="1" t="s">
        <v>64</v>
      </c>
      <c r="C225" s="104" t="s">
        <v>290</v>
      </c>
      <c r="D225" s="104"/>
      <c r="E225" s="104"/>
      <c r="F225" s="104"/>
      <c r="G225" s="104"/>
      <c r="H225" s="104"/>
      <c r="I225" s="104"/>
      <c r="J225" s="104"/>
      <c r="K225" s="104"/>
      <c r="L225" s="104"/>
      <c r="M225" s="104"/>
      <c r="N225" s="9"/>
      <c r="O225" s="9"/>
    </row>
    <row r="226" spans="1:21" ht="18.75"/>
    <row r="227" spans="1:21" s="82" customFormat="1" ht="18" customHeight="1">
      <c r="A227" s="85">
        <v>67</v>
      </c>
      <c r="B227" s="106" t="s">
        <v>324</v>
      </c>
      <c r="C227" s="106"/>
      <c r="D227" s="106"/>
      <c r="E227" s="106"/>
      <c r="F227" s="106"/>
      <c r="G227" s="106"/>
      <c r="H227" s="106"/>
      <c r="I227" s="106"/>
      <c r="J227" s="106"/>
      <c r="K227" s="106"/>
      <c r="L227" s="106"/>
      <c r="M227" s="106"/>
      <c r="N227" s="106"/>
      <c r="O227" s="92"/>
      <c r="P227" s="91"/>
      <c r="Q227" s="87" t="str">
        <f>IF(P227="はい",2,IF(P227="いいえ",0,IF(P227="保有していない","除外2",IF(P227="",""))))</f>
        <v/>
      </c>
    </row>
    <row r="228" spans="1:21" ht="18.75">
      <c r="B228" s="106"/>
      <c r="C228" s="106"/>
      <c r="D228" s="106"/>
      <c r="E228" s="106"/>
      <c r="F228" s="106"/>
      <c r="G228" s="106"/>
      <c r="H228" s="106"/>
      <c r="I228" s="106"/>
      <c r="J228" s="106"/>
      <c r="K228" s="106"/>
      <c r="L228" s="106"/>
      <c r="M228" s="106"/>
      <c r="N228" s="106"/>
    </row>
    <row r="229" spans="1:21" ht="18.75">
      <c r="B229" s="92"/>
      <c r="C229" s="92"/>
      <c r="D229" s="92"/>
      <c r="E229" s="92"/>
      <c r="F229" s="92"/>
      <c r="G229" s="92"/>
      <c r="H229" s="92"/>
      <c r="I229" s="92"/>
      <c r="J229" s="92"/>
      <c r="K229" s="92"/>
      <c r="L229" s="92"/>
      <c r="M229" s="92"/>
      <c r="N229" s="92"/>
    </row>
    <row r="230" spans="1:21" s="82" customFormat="1" ht="18">
      <c r="A230" s="85">
        <v>68</v>
      </c>
      <c r="B230" s="82" t="s">
        <v>325</v>
      </c>
      <c r="P230" s="91"/>
      <c r="Q230" s="87" t="str">
        <f>IF(P230="はい",2,IF(P230="いいえ",0,IF(P230="保有していない","除外2",IF(P230="",""))))</f>
        <v/>
      </c>
    </row>
    <row r="231" spans="1:21" ht="18.75"/>
    <row r="232" spans="1:21" ht="18.75">
      <c r="B232" s="101" t="s">
        <v>127</v>
      </c>
      <c r="C232" s="101"/>
      <c r="D232" s="101"/>
      <c r="E232" s="101"/>
      <c r="F232" s="101"/>
      <c r="G232" s="101"/>
      <c r="H232" s="101"/>
      <c r="I232" s="101"/>
      <c r="J232" s="101"/>
      <c r="K232" s="101"/>
      <c r="L232" s="101"/>
      <c r="M232" s="101"/>
      <c r="N232" s="78"/>
      <c r="O232" s="78"/>
    </row>
    <row r="233" spans="1:21" ht="18.75" customHeight="1">
      <c r="B233" s="100" t="s">
        <v>134</v>
      </c>
      <c r="C233" s="100"/>
      <c r="D233" s="100"/>
      <c r="E233" s="100"/>
      <c r="F233" s="100"/>
      <c r="G233" s="100"/>
      <c r="H233" s="100"/>
      <c r="I233" s="100"/>
      <c r="J233" s="100"/>
      <c r="K233" s="100"/>
      <c r="L233" s="100"/>
      <c r="M233" s="100"/>
      <c r="N233" s="100"/>
      <c r="O233" s="100"/>
    </row>
    <row r="234" spans="1:21" ht="18.75" customHeight="1">
      <c r="B234" s="100"/>
      <c r="C234" s="100"/>
      <c r="D234" s="100"/>
      <c r="E234" s="100"/>
      <c r="F234" s="100"/>
      <c r="G234" s="100"/>
      <c r="H234" s="100"/>
      <c r="I234" s="100"/>
      <c r="J234" s="100"/>
      <c r="K234" s="100"/>
      <c r="L234" s="100"/>
      <c r="M234" s="100"/>
      <c r="N234" s="100"/>
      <c r="O234" s="100"/>
    </row>
    <row r="235" spans="1:21" ht="18.75">
      <c r="B235" s="10" t="s">
        <v>135</v>
      </c>
      <c r="R235" s="10" t="s">
        <v>221</v>
      </c>
      <c r="S235" s="14" t="s">
        <v>216</v>
      </c>
      <c r="T235" s="15" t="s">
        <v>217</v>
      </c>
      <c r="U235" s="15" t="s">
        <v>236</v>
      </c>
    </row>
    <row r="236" spans="1:21" s="82" customFormat="1" ht="18">
      <c r="A236" s="85">
        <v>69</v>
      </c>
      <c r="B236" s="82" t="s">
        <v>148</v>
      </c>
      <c r="P236" s="86"/>
      <c r="Q236" s="87" t="str">
        <f>IF(P236="はい",1,IF(P236="いいえ",0,IF(P236="","")))</f>
        <v/>
      </c>
      <c r="R236" s="88">
        <f>SUM(Q236:Q314)</f>
        <v>0</v>
      </c>
      <c r="S236" s="89">
        <f>R236/T236</f>
        <v>0</v>
      </c>
      <c r="T236" s="19">
        <f>30-U236</f>
        <v>30</v>
      </c>
      <c r="U236" s="90">
        <f>COUNTIF(Q236:Q314,"除外")</f>
        <v>0</v>
      </c>
    </row>
    <row r="237" spans="1:21" ht="18.75">
      <c r="B237" s="1" t="s">
        <v>136</v>
      </c>
      <c r="C237" s="11" t="s">
        <v>149</v>
      </c>
    </row>
    <row r="238" spans="1:21" ht="18.75"/>
    <row r="239" spans="1:21" ht="18.75">
      <c r="B239" s="10" t="s">
        <v>137</v>
      </c>
    </row>
    <row r="240" spans="1:21" s="82" customFormat="1" ht="18">
      <c r="A240" s="85">
        <v>70</v>
      </c>
      <c r="B240" s="82" t="s">
        <v>150</v>
      </c>
      <c r="P240" s="86"/>
      <c r="Q240" s="87" t="str">
        <f>IF(P240="はい",1,IF(P240="いいえ",0,IF(P240="","")))</f>
        <v/>
      </c>
    </row>
    <row r="241" spans="1:17" ht="18.75">
      <c r="B241" s="1" t="s">
        <v>136</v>
      </c>
      <c r="C241" s="11" t="s">
        <v>151</v>
      </c>
    </row>
    <row r="242" spans="1:17" ht="18.75"/>
    <row r="243" spans="1:17" s="82" customFormat="1" ht="18">
      <c r="A243" s="85">
        <v>71</v>
      </c>
      <c r="B243" s="82" t="s">
        <v>152</v>
      </c>
      <c r="P243" s="86"/>
      <c r="Q243" s="87" t="str">
        <f>IF(P243="はい",1,IF(P243="いいえ",0,IF(P243="","")))</f>
        <v/>
      </c>
    </row>
    <row r="244" spans="1:17" ht="18.75">
      <c r="B244" s="1" t="s">
        <v>136</v>
      </c>
      <c r="C244" s="11" t="s">
        <v>153</v>
      </c>
    </row>
    <row r="245" spans="1:17" ht="18.75"/>
    <row r="246" spans="1:17" s="82" customFormat="1" ht="18">
      <c r="A246" s="85">
        <v>72</v>
      </c>
      <c r="B246" s="82" t="s">
        <v>328</v>
      </c>
      <c r="P246" s="86"/>
      <c r="Q246" s="87" t="str">
        <f>IF(P246="はい",2,IF(P246="いいえ",0,IF(P246="","")))</f>
        <v/>
      </c>
    </row>
    <row r="247" spans="1:17" ht="18.75" customHeight="1">
      <c r="B247" s="1" t="s">
        <v>136</v>
      </c>
      <c r="C247" s="104" t="s">
        <v>154</v>
      </c>
      <c r="D247" s="104"/>
      <c r="E247" s="104"/>
      <c r="F247" s="104"/>
      <c r="G247" s="104"/>
      <c r="H247" s="104"/>
      <c r="I247" s="104"/>
      <c r="J247" s="104"/>
      <c r="K247" s="104"/>
      <c r="L247" s="104"/>
      <c r="M247" s="104"/>
      <c r="N247" s="104"/>
      <c r="O247" s="13"/>
    </row>
    <row r="248" spans="1:17" ht="18.75">
      <c r="C248" s="104"/>
      <c r="D248" s="104"/>
      <c r="E248" s="104"/>
      <c r="F248" s="104"/>
      <c r="G248" s="104"/>
      <c r="H248" s="104"/>
      <c r="I248" s="104"/>
      <c r="J248" s="104"/>
      <c r="K248" s="104"/>
      <c r="L248" s="104"/>
      <c r="M248" s="104"/>
      <c r="N248" s="104"/>
    </row>
    <row r="249" spans="1:17" s="82" customFormat="1" ht="18">
      <c r="A249" s="85">
        <v>73</v>
      </c>
      <c r="B249" s="82" t="s">
        <v>329</v>
      </c>
      <c r="P249" s="86"/>
      <c r="Q249" s="87" t="str">
        <f>IF(P249="はい",1,IF(P249="いいえ",0,IF(P249="","")))</f>
        <v/>
      </c>
    </row>
    <row r="250" spans="1:17" ht="18.75" customHeight="1">
      <c r="B250" s="1" t="s">
        <v>136</v>
      </c>
      <c r="C250" s="104" t="s">
        <v>266</v>
      </c>
      <c r="D250" s="104"/>
      <c r="E250" s="104"/>
      <c r="F250" s="104"/>
      <c r="G250" s="104"/>
      <c r="H250" s="104"/>
      <c r="I250" s="104"/>
      <c r="J250" s="104"/>
      <c r="K250" s="104"/>
      <c r="L250" s="104"/>
      <c r="M250" s="104"/>
      <c r="N250" s="104"/>
      <c r="O250" s="13"/>
    </row>
    <row r="251" spans="1:17" ht="18.75">
      <c r="C251" s="104"/>
      <c r="D251" s="104"/>
      <c r="E251" s="104"/>
      <c r="F251" s="104"/>
      <c r="G251" s="104"/>
      <c r="H251" s="104"/>
      <c r="I251" s="104"/>
      <c r="J251" s="104"/>
      <c r="K251" s="104"/>
      <c r="L251" s="104"/>
      <c r="M251" s="104"/>
      <c r="N251" s="104"/>
    </row>
    <row r="252" spans="1:17" s="82" customFormat="1" ht="18">
      <c r="A252" s="85">
        <v>74</v>
      </c>
      <c r="B252" s="82" t="s">
        <v>267</v>
      </c>
      <c r="P252" s="86"/>
      <c r="Q252" s="87" t="str">
        <f>IF(P252="はい",1,IF(P252="いいえ",0,IF(P252="","")))</f>
        <v/>
      </c>
    </row>
    <row r="253" spans="1:17" ht="18.75">
      <c r="B253" s="1" t="s">
        <v>136</v>
      </c>
      <c r="C253" s="11" t="s">
        <v>268</v>
      </c>
    </row>
    <row r="254" spans="1:17" ht="18.75"/>
    <row r="255" spans="1:17" s="82" customFormat="1" ht="18">
      <c r="A255" s="85">
        <v>75</v>
      </c>
      <c r="B255" s="82" t="s">
        <v>159</v>
      </c>
      <c r="P255" s="86"/>
      <c r="Q255" s="87" t="str">
        <f>IF(P255="はい",1,IF(P255="いいえ",0,IF(P255="","")))</f>
        <v/>
      </c>
    </row>
    <row r="256" spans="1:17" ht="18.75" customHeight="1">
      <c r="B256" s="1" t="s">
        <v>136</v>
      </c>
      <c r="C256" s="104" t="s">
        <v>269</v>
      </c>
      <c r="D256" s="104"/>
      <c r="E256" s="104"/>
      <c r="F256" s="104"/>
      <c r="G256" s="104"/>
      <c r="H256" s="104"/>
      <c r="I256" s="104"/>
      <c r="J256" s="104"/>
      <c r="K256" s="104"/>
      <c r="L256" s="104"/>
      <c r="M256" s="104"/>
      <c r="N256" s="104"/>
      <c r="O256" s="13"/>
    </row>
    <row r="257" spans="1:17" ht="18.75">
      <c r="C257" s="104"/>
      <c r="D257" s="104"/>
      <c r="E257" s="104"/>
      <c r="F257" s="104"/>
      <c r="G257" s="104"/>
      <c r="H257" s="104"/>
      <c r="I257" s="104"/>
      <c r="J257" s="104"/>
      <c r="K257" s="104"/>
      <c r="L257" s="104"/>
      <c r="M257" s="104"/>
      <c r="N257" s="104"/>
    </row>
    <row r="258" spans="1:17" s="82" customFormat="1" ht="18">
      <c r="A258" s="85">
        <v>76</v>
      </c>
      <c r="B258" s="82" t="s">
        <v>330</v>
      </c>
      <c r="P258" s="86"/>
      <c r="Q258" s="87" t="str">
        <f>IF(P258="はい",2,IF(P258="いいえ",0,IF(P258="","")))</f>
        <v/>
      </c>
    </row>
    <row r="259" spans="1:17" ht="18.75">
      <c r="B259" s="1" t="s">
        <v>136</v>
      </c>
      <c r="C259" s="11" t="s">
        <v>344</v>
      </c>
    </row>
    <row r="260" spans="1:17" ht="18.75"/>
    <row r="261" spans="1:17" ht="18.75">
      <c r="B261" s="10" t="s">
        <v>138</v>
      </c>
    </row>
    <row r="262" spans="1:17" s="82" customFormat="1" ht="18">
      <c r="A262" s="85">
        <v>77</v>
      </c>
      <c r="B262" s="82" t="s">
        <v>160</v>
      </c>
      <c r="P262" s="86"/>
      <c r="Q262" s="87" t="str">
        <f>IF(P262="はい",1,IF(P262="いいえ",0,IF(P262="","")))</f>
        <v/>
      </c>
    </row>
    <row r="263" spans="1:17" ht="18.75">
      <c r="B263" s="1" t="s">
        <v>136</v>
      </c>
      <c r="C263" s="11" t="s">
        <v>161</v>
      </c>
    </row>
    <row r="264" spans="1:17" ht="18.75"/>
    <row r="265" spans="1:17" s="82" customFormat="1" ht="18">
      <c r="A265" s="85">
        <v>78</v>
      </c>
      <c r="B265" s="82" t="s">
        <v>162</v>
      </c>
      <c r="P265" s="86"/>
      <c r="Q265" s="87" t="str">
        <f>IF(P265="はい",1,IF(P265="いいえ",0,IF(P265="","")))</f>
        <v/>
      </c>
    </row>
    <row r="266" spans="1:17" ht="18.75">
      <c r="B266" s="1" t="s">
        <v>136</v>
      </c>
      <c r="C266" s="11" t="s">
        <v>163</v>
      </c>
    </row>
    <row r="267" spans="1:17" ht="18.75"/>
    <row r="268" spans="1:17" s="82" customFormat="1" ht="18">
      <c r="A268" s="85">
        <v>79</v>
      </c>
      <c r="B268" s="82" t="s">
        <v>164</v>
      </c>
      <c r="P268" s="86"/>
      <c r="Q268" s="87" t="str">
        <f>IF(P268="はい",1,IF(P268="いいえ",0,IF(P268="","")))</f>
        <v/>
      </c>
    </row>
    <row r="269" spans="1:17" ht="18.75" customHeight="1">
      <c r="B269" s="1" t="s">
        <v>136</v>
      </c>
      <c r="C269" s="104" t="s">
        <v>165</v>
      </c>
      <c r="D269" s="104"/>
      <c r="E269" s="104"/>
      <c r="F269" s="104"/>
      <c r="G269" s="104"/>
      <c r="H269" s="104"/>
      <c r="I269" s="104"/>
      <c r="J269" s="104"/>
      <c r="K269" s="104"/>
      <c r="L269" s="104"/>
      <c r="M269" s="104"/>
      <c r="N269" s="104"/>
      <c r="O269" s="13"/>
    </row>
    <row r="270" spans="1:17" ht="18.75">
      <c r="C270" s="104"/>
      <c r="D270" s="104"/>
      <c r="E270" s="104"/>
      <c r="F270" s="104"/>
      <c r="G270" s="104"/>
      <c r="H270" s="104"/>
      <c r="I270" s="104"/>
      <c r="J270" s="104"/>
      <c r="K270" s="104"/>
      <c r="L270" s="104"/>
      <c r="M270" s="104"/>
      <c r="N270" s="104"/>
    </row>
    <row r="271" spans="1:17" s="82" customFormat="1" ht="18">
      <c r="A271" s="85">
        <v>80</v>
      </c>
      <c r="B271" s="82" t="s">
        <v>166</v>
      </c>
      <c r="P271" s="86"/>
      <c r="Q271" s="87" t="str">
        <f>IF(P271="はい",1,IF(P271="いいえ",0,IF(P271="","")))</f>
        <v/>
      </c>
    </row>
    <row r="272" spans="1:17" ht="18.75" customHeight="1">
      <c r="B272" s="1" t="s">
        <v>136</v>
      </c>
      <c r="C272" s="104" t="s">
        <v>167</v>
      </c>
      <c r="D272" s="104"/>
      <c r="E272" s="104"/>
      <c r="F272" s="104"/>
      <c r="G272" s="104"/>
      <c r="H272" s="104"/>
      <c r="I272" s="104"/>
      <c r="J272" s="104"/>
      <c r="K272" s="104"/>
      <c r="L272" s="104"/>
      <c r="M272" s="104"/>
      <c r="N272" s="104"/>
      <c r="O272" s="13"/>
    </row>
    <row r="273" spans="1:17" ht="18.75">
      <c r="C273" s="104"/>
      <c r="D273" s="104"/>
      <c r="E273" s="104"/>
      <c r="F273" s="104"/>
      <c r="G273" s="104"/>
      <c r="H273" s="104"/>
      <c r="I273" s="104"/>
      <c r="J273" s="104"/>
      <c r="K273" s="104"/>
      <c r="L273" s="104"/>
      <c r="M273" s="104"/>
      <c r="N273" s="104"/>
      <c r="O273" s="13"/>
    </row>
    <row r="274" spans="1:17" s="82" customFormat="1" ht="18">
      <c r="A274" s="85">
        <v>81</v>
      </c>
      <c r="B274" s="82" t="s">
        <v>168</v>
      </c>
      <c r="P274" s="86"/>
      <c r="Q274" s="87" t="str">
        <f>IF(P274="はい",1,IF(P274="いいえ",0,IF(P274="","")))</f>
        <v/>
      </c>
    </row>
    <row r="275" spans="1:17" ht="18.75" customHeight="1">
      <c r="B275" s="1" t="s">
        <v>136</v>
      </c>
      <c r="C275" s="104" t="s">
        <v>169</v>
      </c>
      <c r="D275" s="104"/>
      <c r="E275" s="104"/>
      <c r="F275" s="104"/>
      <c r="G275" s="104"/>
      <c r="H275" s="104"/>
      <c r="I275" s="104"/>
      <c r="J275" s="104"/>
      <c r="K275" s="104"/>
      <c r="L275" s="104"/>
      <c r="M275" s="104"/>
      <c r="N275" s="104"/>
      <c r="O275" s="13"/>
    </row>
    <row r="276" spans="1:17" ht="18.75">
      <c r="C276" s="104"/>
      <c r="D276" s="104"/>
      <c r="E276" s="104"/>
      <c r="F276" s="104"/>
      <c r="G276" s="104"/>
      <c r="H276" s="104"/>
      <c r="I276" s="104"/>
      <c r="J276" s="104"/>
      <c r="K276" s="104"/>
      <c r="L276" s="104"/>
      <c r="M276" s="104"/>
      <c r="N276" s="104"/>
    </row>
    <row r="277" spans="1:17" s="82" customFormat="1" ht="18">
      <c r="A277" s="85">
        <v>82</v>
      </c>
      <c r="B277" s="82" t="s">
        <v>170</v>
      </c>
      <c r="P277" s="86"/>
      <c r="Q277" s="87" t="str">
        <f>IF(P277="はい",1,IF(P277="いいえ",0,IF(P277="","")))</f>
        <v/>
      </c>
    </row>
    <row r="278" spans="1:17" ht="18.75" customHeight="1">
      <c r="B278" s="1" t="s">
        <v>136</v>
      </c>
      <c r="C278" s="104" t="s">
        <v>171</v>
      </c>
      <c r="D278" s="104"/>
      <c r="E278" s="104"/>
      <c r="F278" s="104"/>
      <c r="G278" s="104"/>
      <c r="H278" s="104"/>
      <c r="I278" s="104"/>
      <c r="J278" s="104"/>
      <c r="K278" s="104"/>
      <c r="L278" s="104"/>
      <c r="M278" s="104"/>
      <c r="N278" s="104"/>
      <c r="O278" s="13"/>
    </row>
    <row r="279" spans="1:17" ht="18.75">
      <c r="C279" s="104"/>
      <c r="D279" s="104"/>
      <c r="E279" s="104"/>
      <c r="F279" s="104"/>
      <c r="G279" s="104"/>
      <c r="H279" s="104"/>
      <c r="I279" s="104"/>
      <c r="J279" s="104"/>
      <c r="K279" s="104"/>
      <c r="L279" s="104"/>
      <c r="M279" s="104"/>
      <c r="N279" s="104"/>
    </row>
    <row r="280" spans="1:17" ht="18.75">
      <c r="B280" s="10" t="s">
        <v>139</v>
      </c>
    </row>
    <row r="281" spans="1:17" s="82" customFormat="1" ht="18">
      <c r="A281" s="85">
        <v>83</v>
      </c>
      <c r="B281" s="82" t="s">
        <v>331</v>
      </c>
      <c r="P281" s="86"/>
      <c r="Q281" s="87" t="str">
        <f>IF(P281="はい",1,IF(P281="いいえ",0,IF(P281="","")))</f>
        <v/>
      </c>
    </row>
    <row r="282" spans="1:17" ht="18.75" customHeight="1">
      <c r="B282" s="1" t="s">
        <v>136</v>
      </c>
      <c r="C282" s="104" t="s">
        <v>291</v>
      </c>
      <c r="D282" s="104"/>
      <c r="E282" s="104"/>
      <c r="F282" s="104"/>
      <c r="G282" s="104"/>
      <c r="H282" s="104"/>
      <c r="I282" s="104"/>
      <c r="J282" s="104"/>
      <c r="K282" s="104"/>
      <c r="L282" s="104"/>
      <c r="M282" s="104"/>
      <c r="N282" s="104"/>
      <c r="O282" s="13"/>
    </row>
    <row r="283" spans="1:17" ht="18.75">
      <c r="C283" s="104"/>
      <c r="D283" s="104"/>
      <c r="E283" s="104"/>
      <c r="F283" s="104"/>
      <c r="G283" s="104"/>
      <c r="H283" s="104"/>
      <c r="I283" s="104"/>
      <c r="J283" s="104"/>
      <c r="K283" s="104"/>
      <c r="L283" s="104"/>
      <c r="M283" s="104"/>
      <c r="N283" s="104"/>
    </row>
    <row r="284" spans="1:17" s="82" customFormat="1" ht="18">
      <c r="A284" s="85">
        <v>84</v>
      </c>
      <c r="B284" s="82" t="s">
        <v>332</v>
      </c>
      <c r="P284" s="86"/>
      <c r="Q284" s="87" t="str">
        <f>IF(P284="はい",1,IF(P284="いいえ",0,IF(P284="","")))</f>
        <v/>
      </c>
    </row>
    <row r="285" spans="1:17" ht="18.75" customHeight="1">
      <c r="B285" s="1" t="s">
        <v>136</v>
      </c>
      <c r="C285" s="104" t="s">
        <v>292</v>
      </c>
      <c r="D285" s="104"/>
      <c r="E285" s="104"/>
      <c r="F285" s="104"/>
      <c r="G285" s="104"/>
      <c r="H285" s="104"/>
      <c r="I285" s="104"/>
      <c r="J285" s="104"/>
      <c r="K285" s="104"/>
      <c r="L285" s="104"/>
      <c r="M285" s="104"/>
      <c r="N285" s="104"/>
      <c r="O285" s="13"/>
    </row>
    <row r="286" spans="1:17" ht="18.75">
      <c r="C286" s="104"/>
      <c r="D286" s="104"/>
      <c r="E286" s="104"/>
      <c r="F286" s="104"/>
      <c r="G286" s="104"/>
      <c r="H286" s="104"/>
      <c r="I286" s="104"/>
      <c r="J286" s="104"/>
      <c r="K286" s="104"/>
      <c r="L286" s="104"/>
      <c r="M286" s="104"/>
      <c r="N286" s="104"/>
    </row>
    <row r="287" spans="1:17" s="82" customFormat="1" ht="18">
      <c r="A287" s="85">
        <v>85</v>
      </c>
      <c r="B287" s="82" t="s">
        <v>333</v>
      </c>
      <c r="P287" s="86"/>
      <c r="Q287" s="87" t="str">
        <f>IF(P287="はい",2,IF(P287="いいえ",0,IF(P287="","")))</f>
        <v/>
      </c>
    </row>
    <row r="288" spans="1:17" ht="18.75">
      <c r="B288" s="1" t="s">
        <v>136</v>
      </c>
      <c r="C288" s="11" t="s">
        <v>172</v>
      </c>
    </row>
    <row r="289" spans="1:17" ht="18.75"/>
    <row r="290" spans="1:17" s="82" customFormat="1" ht="18">
      <c r="A290" s="85">
        <v>86</v>
      </c>
      <c r="B290" s="82" t="s">
        <v>334</v>
      </c>
      <c r="P290" s="86"/>
      <c r="Q290" s="87" t="str">
        <f>IF(P290="はい",1,IF(P290="いいえ",0,IF(P290="","")))</f>
        <v/>
      </c>
    </row>
    <row r="291" spans="1:17" ht="18.75">
      <c r="B291" s="1" t="s">
        <v>136</v>
      </c>
      <c r="C291" s="11" t="s">
        <v>173</v>
      </c>
    </row>
    <row r="292" spans="1:17" ht="18.75"/>
    <row r="293" spans="1:17" s="82" customFormat="1" ht="18">
      <c r="A293" s="85">
        <v>87</v>
      </c>
      <c r="B293" s="82" t="s">
        <v>174</v>
      </c>
      <c r="P293" s="86"/>
      <c r="Q293" s="87" t="str">
        <f>IF(P293="はい",1,IF(P293="いいえ",0,IF(P293="","")))</f>
        <v/>
      </c>
    </row>
    <row r="294" spans="1:17" ht="18.75">
      <c r="B294" s="1" t="s">
        <v>136</v>
      </c>
      <c r="C294" s="11" t="s">
        <v>175</v>
      </c>
    </row>
    <row r="295" spans="1:17" ht="18.75"/>
    <row r="296" spans="1:17" ht="18.75">
      <c r="B296" s="10" t="s">
        <v>140</v>
      </c>
    </row>
    <row r="297" spans="1:17" s="82" customFormat="1" ht="18">
      <c r="A297" s="85">
        <v>88</v>
      </c>
      <c r="B297" s="82" t="s">
        <v>335</v>
      </c>
      <c r="P297" s="86"/>
      <c r="Q297" s="87" t="str">
        <f>IF(P297="はい",1,IF(P297="いいえ",0,IF(P297="","")))</f>
        <v/>
      </c>
    </row>
    <row r="298" spans="1:17" ht="18.75">
      <c r="B298" s="1" t="s">
        <v>136</v>
      </c>
      <c r="C298" s="11" t="s">
        <v>176</v>
      </c>
    </row>
    <row r="299" spans="1:17" ht="18.75"/>
    <row r="300" spans="1:17" s="82" customFormat="1" ht="18">
      <c r="A300" s="85">
        <v>89</v>
      </c>
      <c r="B300" s="82" t="s">
        <v>177</v>
      </c>
      <c r="P300" s="86"/>
      <c r="Q300" s="87" t="str">
        <f>IF(P300="はい",1,IF(P300="いいえ",0,IF(P300="","")))</f>
        <v/>
      </c>
    </row>
    <row r="301" spans="1:17" ht="18.75">
      <c r="B301" s="1" t="s">
        <v>136</v>
      </c>
      <c r="C301" s="11" t="s">
        <v>178</v>
      </c>
    </row>
    <row r="302" spans="1:17" ht="18.75"/>
    <row r="303" spans="1:17" ht="18.75">
      <c r="A303" s="1"/>
      <c r="B303" s="10" t="s">
        <v>141</v>
      </c>
    </row>
    <row r="304" spans="1:17" s="82" customFormat="1" ht="18">
      <c r="A304" s="85">
        <v>90</v>
      </c>
      <c r="B304" s="82" t="s">
        <v>179</v>
      </c>
      <c r="P304" s="86"/>
      <c r="Q304" s="87" t="str">
        <f>IF(P304="はい",1,IF(P304="いいえ",0,IF(P304="","")))</f>
        <v/>
      </c>
    </row>
    <row r="305" spans="1:21" ht="18.75">
      <c r="B305" s="1" t="s">
        <v>136</v>
      </c>
      <c r="C305" s="104" t="s">
        <v>180</v>
      </c>
      <c r="D305" s="104"/>
      <c r="E305" s="104"/>
      <c r="F305" s="104"/>
      <c r="G305" s="104"/>
      <c r="H305" s="104"/>
      <c r="I305" s="104"/>
      <c r="J305" s="104"/>
      <c r="K305" s="104"/>
      <c r="L305" s="104"/>
      <c r="M305" s="104"/>
      <c r="N305" s="13"/>
      <c r="O305" s="13"/>
    </row>
    <row r="306" spans="1:21" ht="18.75"/>
    <row r="307" spans="1:21" s="82" customFormat="1" ht="18">
      <c r="A307" s="85">
        <v>91</v>
      </c>
      <c r="B307" s="82" t="s">
        <v>181</v>
      </c>
      <c r="P307" s="86"/>
      <c r="Q307" s="87" t="str">
        <f>IF(P307="はい",1,IF(P307="いいえ",0,IF(P307="","")))</f>
        <v/>
      </c>
    </row>
    <row r="308" spans="1:21" ht="18.75">
      <c r="B308" s="1" t="s">
        <v>136</v>
      </c>
      <c r="C308" s="11" t="s">
        <v>182</v>
      </c>
    </row>
    <row r="309" spans="1:21" ht="18.75"/>
    <row r="310" spans="1:21" s="82" customFormat="1" ht="18">
      <c r="A310" s="85">
        <v>92</v>
      </c>
      <c r="B310" s="82" t="s">
        <v>336</v>
      </c>
      <c r="P310" s="86"/>
      <c r="Q310" s="87" t="str">
        <f>IF(P310="はい",2,IF(P310="いいえ",0,IF(P310="","")))</f>
        <v/>
      </c>
    </row>
    <row r="311" spans="1:21" ht="18.75">
      <c r="B311" s="1" t="s">
        <v>136</v>
      </c>
      <c r="C311" s="11" t="s">
        <v>183</v>
      </c>
    </row>
    <row r="312" spans="1:21" ht="18.75"/>
    <row r="313" spans="1:21" s="82" customFormat="1" ht="18">
      <c r="A313" s="85">
        <v>93</v>
      </c>
      <c r="B313" s="82" t="s">
        <v>337</v>
      </c>
      <c r="P313" s="86"/>
      <c r="Q313" s="87" t="str">
        <f>IF(P313="はい",2,IF(P313="いいえ",0,IF(P313="","")))</f>
        <v/>
      </c>
    </row>
    <row r="314" spans="1:21" ht="18.75">
      <c r="B314" s="1" t="s">
        <v>136</v>
      </c>
      <c r="C314" s="11" t="s">
        <v>184</v>
      </c>
    </row>
    <row r="315" spans="1:21" ht="18.75"/>
    <row r="316" spans="1:21" ht="18.75">
      <c r="B316" s="101" t="s">
        <v>142</v>
      </c>
      <c r="C316" s="101"/>
      <c r="D316" s="101"/>
      <c r="E316" s="101"/>
      <c r="F316" s="101"/>
      <c r="G316" s="101"/>
      <c r="H316" s="101"/>
      <c r="I316" s="101"/>
      <c r="J316" s="101"/>
      <c r="K316" s="101"/>
      <c r="L316" s="101"/>
      <c r="M316" s="101"/>
      <c r="N316" s="78"/>
      <c r="O316" s="78"/>
      <c r="R316" s="10" t="s">
        <v>222</v>
      </c>
      <c r="S316" s="14" t="s">
        <v>216</v>
      </c>
      <c r="T316" s="15" t="s">
        <v>217</v>
      </c>
      <c r="U316" s="15" t="s">
        <v>236</v>
      </c>
    </row>
    <row r="317" spans="1:21" s="82" customFormat="1" ht="18">
      <c r="A317" s="85">
        <v>94</v>
      </c>
      <c r="B317" s="82" t="s">
        <v>185</v>
      </c>
      <c r="P317" s="86"/>
      <c r="Q317" s="87" t="str">
        <f>IF(P317="はい",1,IF(P317="いいえ",0,IF(P317="","")))</f>
        <v/>
      </c>
      <c r="R317" s="88">
        <f>SUM(Q317:Q369)</f>
        <v>0</v>
      </c>
      <c r="S317" s="89">
        <f>R317/T317</f>
        <v>0</v>
      </c>
      <c r="T317" s="19">
        <f>25-U317</f>
        <v>25</v>
      </c>
      <c r="U317" s="90">
        <f>COUNTIF(Q317:Q369,"除外")</f>
        <v>0</v>
      </c>
    </row>
    <row r="318" spans="1:21" ht="18.75">
      <c r="B318" s="1" t="s">
        <v>136</v>
      </c>
      <c r="C318" s="11" t="s">
        <v>186</v>
      </c>
    </row>
    <row r="319" spans="1:21" ht="18.75"/>
    <row r="320" spans="1:21" s="82" customFormat="1" ht="18">
      <c r="A320" s="85">
        <v>95</v>
      </c>
      <c r="B320" s="82" t="s">
        <v>187</v>
      </c>
      <c r="P320" s="86"/>
      <c r="Q320" s="87" t="str">
        <f>IF(P320="はい",1,IF(P320="いいえ",0,IF(P320="","")))</f>
        <v/>
      </c>
    </row>
    <row r="321" spans="1:17" ht="18.75"/>
    <row r="322" spans="1:17" s="82" customFormat="1" ht="18">
      <c r="A322" s="85">
        <v>96</v>
      </c>
      <c r="B322" s="82" t="s">
        <v>188</v>
      </c>
      <c r="P322" s="86"/>
      <c r="Q322" s="87" t="str">
        <f>IF(P322="はい",1,IF(P322="いいえ",0,IF(P322="","")))</f>
        <v/>
      </c>
    </row>
    <row r="323" spans="1:17" ht="18.75"/>
    <row r="324" spans="1:17" s="82" customFormat="1" ht="18">
      <c r="A324" s="85">
        <v>97</v>
      </c>
      <c r="B324" s="82" t="s">
        <v>189</v>
      </c>
      <c r="P324" s="86"/>
      <c r="Q324" s="87" t="str">
        <f>IF(P324="はい",1,IF(P324="いいえ",0,IF(P324="","")))</f>
        <v/>
      </c>
    </row>
    <row r="325" spans="1:17" ht="18.75">
      <c r="B325" s="1" t="s">
        <v>136</v>
      </c>
      <c r="C325" s="11" t="s">
        <v>190</v>
      </c>
    </row>
    <row r="326" spans="1:17" ht="18.75"/>
    <row r="327" spans="1:17" s="82" customFormat="1" ht="18">
      <c r="A327" s="85">
        <v>98</v>
      </c>
      <c r="B327" s="82" t="s">
        <v>191</v>
      </c>
      <c r="P327" s="86"/>
      <c r="Q327" s="87" t="str">
        <f>IF(P327="はい",1,IF(P327="いいえ",0,IF(P327="","")))</f>
        <v/>
      </c>
    </row>
    <row r="328" spans="1:17" ht="18.75" customHeight="1">
      <c r="B328" s="1" t="s">
        <v>136</v>
      </c>
      <c r="C328" s="104" t="s">
        <v>192</v>
      </c>
      <c r="D328" s="104"/>
      <c r="E328" s="104"/>
      <c r="F328" s="104"/>
      <c r="G328" s="104"/>
      <c r="H328" s="104"/>
      <c r="I328" s="104"/>
      <c r="J328" s="104"/>
      <c r="K328" s="104"/>
      <c r="L328" s="104"/>
      <c r="M328" s="104"/>
      <c r="N328" s="104"/>
      <c r="O328" s="13"/>
    </row>
    <row r="329" spans="1:17" ht="18.75">
      <c r="C329" s="104"/>
      <c r="D329" s="104"/>
      <c r="E329" s="104"/>
      <c r="F329" s="104"/>
      <c r="G329" s="104"/>
      <c r="H329" s="104"/>
      <c r="I329" s="104"/>
      <c r="J329" s="104"/>
      <c r="K329" s="104"/>
      <c r="L329" s="104"/>
      <c r="M329" s="104"/>
      <c r="N329" s="104"/>
    </row>
    <row r="330" spans="1:17" s="82" customFormat="1" ht="18.75">
      <c r="A330" s="85">
        <v>99</v>
      </c>
      <c r="B330" s="82" t="s">
        <v>158</v>
      </c>
      <c r="P330" s="77">
        <f>COUNTA(B332:M332)</f>
        <v>0</v>
      </c>
      <c r="Q330" s="77" t="str">
        <f>IF(AND(P330&gt;=1,P330&lt;=6),"記入",IF(P330=0,""))</f>
        <v/>
      </c>
    </row>
    <row r="331" spans="1:17" ht="18.75">
      <c r="B331" s="1" t="s">
        <v>136</v>
      </c>
      <c r="C331" s="1" t="s">
        <v>253</v>
      </c>
      <c r="Q331" s="96" t="str">
        <f>IF(Q330="記入",1,"")</f>
        <v/>
      </c>
    </row>
    <row r="332" spans="1:17" ht="18.75">
      <c r="B332" s="102"/>
      <c r="C332" s="102"/>
      <c r="D332" s="103"/>
      <c r="E332" s="103"/>
      <c r="F332" s="102"/>
      <c r="G332" s="102"/>
      <c r="H332" s="103"/>
      <c r="I332" s="103"/>
      <c r="J332" s="102"/>
      <c r="K332" s="102"/>
      <c r="L332" s="103"/>
      <c r="M332" s="103"/>
      <c r="N332" s="79"/>
      <c r="O332" s="79"/>
    </row>
    <row r="333" spans="1:17" ht="18.75">
      <c r="B333" s="7"/>
      <c r="C333" s="7"/>
      <c r="D333" s="7"/>
      <c r="E333" s="7"/>
      <c r="F333" s="7"/>
      <c r="G333" s="7"/>
      <c r="H333" s="7"/>
      <c r="I333" s="7"/>
      <c r="J333" s="7"/>
      <c r="K333" s="7"/>
      <c r="L333" s="7"/>
      <c r="M333" s="7"/>
      <c r="N333" s="7"/>
      <c r="O333" s="7"/>
    </row>
    <row r="334" spans="1:17" ht="18.75" customHeight="1">
      <c r="A334" s="85">
        <v>100</v>
      </c>
      <c r="B334" s="106" t="s">
        <v>338</v>
      </c>
      <c r="C334" s="106"/>
      <c r="D334" s="106"/>
      <c r="E334" s="106"/>
      <c r="F334" s="106"/>
      <c r="G334" s="106"/>
      <c r="H334" s="106"/>
      <c r="I334" s="106"/>
      <c r="J334" s="106"/>
      <c r="K334" s="106"/>
      <c r="L334" s="106"/>
      <c r="M334" s="106"/>
      <c r="N334" s="106"/>
      <c r="O334" s="106"/>
      <c r="P334" s="6"/>
      <c r="Q334" s="76" t="str">
        <f>IF(P334="はい",2,IF(P334="いいえ",0,IF(P334="","")))</f>
        <v/>
      </c>
    </row>
    <row r="335" spans="1:17" ht="18.75"/>
    <row r="336" spans="1:17" s="82" customFormat="1" ht="18">
      <c r="A336" s="85">
        <v>101</v>
      </c>
      <c r="B336" s="82" t="s">
        <v>193</v>
      </c>
      <c r="P336" s="86"/>
      <c r="Q336" s="87" t="str">
        <f>IF(P336="はい",1,IF(P336="いいえ",0,IF(P336="","")))</f>
        <v/>
      </c>
    </row>
    <row r="337" spans="1:17" ht="18.75"/>
    <row r="338" spans="1:17" s="82" customFormat="1" ht="18">
      <c r="A338" s="85">
        <v>102</v>
      </c>
      <c r="B338" s="106" t="s">
        <v>339</v>
      </c>
      <c r="C338" s="106"/>
      <c r="D338" s="106"/>
      <c r="E338" s="106"/>
      <c r="F338" s="106"/>
      <c r="G338" s="106"/>
      <c r="H338" s="106"/>
      <c r="I338" s="106"/>
      <c r="J338" s="106"/>
      <c r="K338" s="106"/>
      <c r="L338" s="106"/>
      <c r="M338" s="106"/>
      <c r="N338" s="92"/>
      <c r="O338" s="92"/>
      <c r="P338" s="86"/>
      <c r="Q338" s="87" t="str">
        <f>IF(P338="はい",2,IF(P338="いいえ",0,IF(P338="","")))</f>
        <v/>
      </c>
    </row>
    <row r="339" spans="1:17" ht="18.75"/>
    <row r="340" spans="1:17" s="82" customFormat="1" ht="18">
      <c r="A340" s="85">
        <v>103</v>
      </c>
      <c r="B340" s="82" t="s">
        <v>340</v>
      </c>
      <c r="P340" s="86"/>
      <c r="Q340" s="87" t="str">
        <f>IF(P340="はい",2,IF(P340="いいえ",0,IF(P340="","")))</f>
        <v/>
      </c>
    </row>
    <row r="341" spans="1:17" ht="18.75"/>
    <row r="342" spans="1:17" ht="18.75">
      <c r="B342" s="10" t="s">
        <v>143</v>
      </c>
    </row>
    <row r="343" spans="1:17" s="82" customFormat="1" ht="18">
      <c r="A343" s="85">
        <v>104</v>
      </c>
      <c r="B343" s="82" t="s">
        <v>341</v>
      </c>
      <c r="P343" s="86"/>
      <c r="Q343" s="87" t="str">
        <f>IF(P343="はい",2,IF(P343="いいえ",0,IF(P343="","")))</f>
        <v/>
      </c>
    </row>
    <row r="344" spans="1:17" ht="18.75">
      <c r="B344" s="1" t="s">
        <v>136</v>
      </c>
      <c r="C344" s="104" t="s">
        <v>194</v>
      </c>
      <c r="D344" s="104"/>
      <c r="E344" s="104"/>
      <c r="F344" s="104"/>
      <c r="G344" s="104"/>
      <c r="H344" s="104"/>
      <c r="I344" s="104"/>
      <c r="J344" s="104"/>
      <c r="K344" s="104"/>
      <c r="L344" s="104"/>
      <c r="M344" s="104"/>
      <c r="N344" s="13"/>
      <c r="O344" s="13"/>
    </row>
    <row r="345" spans="1:17" ht="18.75">
      <c r="C345" s="13"/>
      <c r="D345" s="13"/>
      <c r="E345" s="13"/>
      <c r="F345" s="13"/>
      <c r="G345" s="13"/>
      <c r="H345" s="13"/>
      <c r="I345" s="13"/>
      <c r="J345" s="13"/>
      <c r="K345" s="13"/>
      <c r="L345" s="13"/>
      <c r="M345" s="13"/>
      <c r="N345" s="13"/>
      <c r="O345" s="13"/>
    </row>
    <row r="346" spans="1:17" s="82" customFormat="1" ht="18">
      <c r="A346" s="85">
        <v>105</v>
      </c>
      <c r="B346" s="82" t="s">
        <v>342</v>
      </c>
      <c r="P346" s="86"/>
      <c r="Q346" s="87" t="str">
        <f>IF(P346="はい",2,IF(P346="いいえ",0,IF(P346="","")))</f>
        <v/>
      </c>
    </row>
    <row r="347" spans="1:17" ht="18.75"/>
    <row r="348" spans="1:17" ht="18.75">
      <c r="B348" s="10" t="s">
        <v>144</v>
      </c>
    </row>
    <row r="349" spans="1:17" s="82" customFormat="1" ht="18">
      <c r="A349" s="85">
        <v>106</v>
      </c>
      <c r="B349" s="82" t="s">
        <v>195</v>
      </c>
      <c r="P349" s="86"/>
      <c r="Q349" s="87" t="str">
        <f>IF(P349="はい",1,IF(P349="いいえ",0,IF(P349="","")))</f>
        <v/>
      </c>
    </row>
    <row r="350" spans="1:17" ht="18.75">
      <c r="B350" s="1" t="s">
        <v>136</v>
      </c>
      <c r="C350" s="11" t="s">
        <v>196</v>
      </c>
    </row>
    <row r="351" spans="1:17" ht="18.75"/>
    <row r="352" spans="1:17" s="82" customFormat="1" ht="18">
      <c r="A352" s="85">
        <v>107</v>
      </c>
      <c r="B352" s="82" t="s">
        <v>197</v>
      </c>
      <c r="P352" s="86"/>
      <c r="Q352" s="87" t="str">
        <f>IF(P352="はい",1,IF(P352="いいえ",0,IF(P352="","")))</f>
        <v/>
      </c>
    </row>
    <row r="353" spans="1:17" ht="18.75">
      <c r="B353" s="1" t="s">
        <v>136</v>
      </c>
      <c r="C353" s="11" t="s">
        <v>198</v>
      </c>
    </row>
    <row r="354" spans="1:17" ht="18.75"/>
    <row r="355" spans="1:17" ht="18.75">
      <c r="B355" s="10" t="s">
        <v>145</v>
      </c>
    </row>
    <row r="356" spans="1:17" s="82" customFormat="1" ht="18">
      <c r="A356" s="85">
        <v>108</v>
      </c>
      <c r="B356" s="82" t="s">
        <v>199</v>
      </c>
      <c r="P356" s="86"/>
      <c r="Q356" s="87" t="str">
        <f>IF(P356="はい",1,IF(P356="いいえ",0,IF(P356="","")))</f>
        <v/>
      </c>
    </row>
    <row r="357" spans="1:17" ht="18.75"/>
    <row r="358" spans="1:17" ht="18.75">
      <c r="B358" s="10" t="s">
        <v>146</v>
      </c>
    </row>
    <row r="359" spans="1:17" s="82" customFormat="1" ht="18">
      <c r="A359" s="85">
        <v>109</v>
      </c>
      <c r="B359" s="82" t="s">
        <v>200</v>
      </c>
      <c r="P359" s="86"/>
      <c r="Q359" s="87" t="str">
        <f>IF(P359="はい",1,IF(P359="いいえ",0,IF(P359="","")))</f>
        <v/>
      </c>
    </row>
    <row r="360" spans="1:17" ht="18.75"/>
    <row r="361" spans="1:17" s="82" customFormat="1" ht="18">
      <c r="A361" s="85">
        <v>110</v>
      </c>
      <c r="B361" s="82" t="s">
        <v>201</v>
      </c>
      <c r="P361" s="86"/>
      <c r="Q361" s="87" t="str">
        <f>IF(P361="はい",1,IF(P361="いいえ",0,IF(P361="","")))</f>
        <v/>
      </c>
    </row>
    <row r="362" spans="1:17" ht="18.75"/>
    <row r="363" spans="1:17" s="82" customFormat="1" ht="18">
      <c r="A363" s="85">
        <v>111</v>
      </c>
      <c r="B363" s="82" t="s">
        <v>202</v>
      </c>
      <c r="P363" s="86"/>
      <c r="Q363" s="87" t="str">
        <f>IF(P363="はい",1,IF(P363="いいえ",0,IF(P363="","")))</f>
        <v/>
      </c>
    </row>
    <row r="364" spans="1:17" ht="18.75"/>
    <row r="365" spans="1:17" s="82" customFormat="1" ht="18" customHeight="1">
      <c r="A365" s="85">
        <v>112</v>
      </c>
      <c r="B365" s="106" t="s">
        <v>293</v>
      </c>
      <c r="C365" s="106"/>
      <c r="D365" s="106"/>
      <c r="E365" s="106"/>
      <c r="F365" s="106"/>
      <c r="G365" s="106"/>
      <c r="H365" s="106"/>
      <c r="I365" s="106"/>
      <c r="J365" s="106"/>
      <c r="K365" s="106"/>
      <c r="L365" s="106"/>
      <c r="M365" s="106"/>
      <c r="N365" s="106"/>
      <c r="O365" s="106"/>
      <c r="P365" s="86"/>
      <c r="Q365" s="87" t="str">
        <f>IF(P365="はい",1,IF(P365="いいえ",0,IF(P365="","")))</f>
        <v/>
      </c>
    </row>
    <row r="366" spans="1:17" ht="18.75">
      <c r="B366" s="106"/>
      <c r="C366" s="106"/>
      <c r="D366" s="106"/>
      <c r="E366" s="106"/>
      <c r="F366" s="106"/>
      <c r="G366" s="106"/>
      <c r="H366" s="106"/>
      <c r="I366" s="106"/>
      <c r="J366" s="106"/>
      <c r="K366" s="106"/>
      <c r="L366" s="106"/>
      <c r="M366" s="106"/>
      <c r="N366" s="106"/>
      <c r="O366" s="106"/>
      <c r="P366" s="9"/>
      <c r="Q366" s="9"/>
    </row>
    <row r="367" spans="1:17" ht="18.75">
      <c r="B367" s="92"/>
      <c r="C367" s="92"/>
      <c r="D367" s="92"/>
      <c r="E367" s="92"/>
      <c r="F367" s="92"/>
      <c r="G367" s="92"/>
      <c r="H367" s="92"/>
      <c r="I367" s="92"/>
      <c r="J367" s="92"/>
      <c r="K367" s="92"/>
      <c r="L367" s="92"/>
      <c r="M367" s="92"/>
      <c r="N367" s="92"/>
      <c r="O367" s="92"/>
      <c r="P367" s="9"/>
      <c r="Q367" s="9"/>
    </row>
    <row r="368" spans="1:17" s="82" customFormat="1" ht="18">
      <c r="A368" s="85">
        <v>113</v>
      </c>
      <c r="B368" s="82" t="s">
        <v>203</v>
      </c>
      <c r="P368" s="86"/>
      <c r="Q368" s="87" t="str">
        <f>IF(P368="はい",1,IF(P368="いいえ",0,IF(P368="","")))</f>
        <v/>
      </c>
    </row>
    <row r="369" spans="1:21" ht="18.75">
      <c r="B369" s="1" t="s">
        <v>136</v>
      </c>
      <c r="C369" s="11" t="s">
        <v>204</v>
      </c>
    </row>
    <row r="370" spans="1:21" ht="18.75"/>
    <row r="371" spans="1:21" ht="18.75">
      <c r="B371" s="10" t="s">
        <v>147</v>
      </c>
      <c r="R371" s="10" t="s">
        <v>223</v>
      </c>
      <c r="S371" s="14" t="s">
        <v>216</v>
      </c>
      <c r="T371" s="15" t="s">
        <v>217</v>
      </c>
      <c r="U371" s="15" t="s">
        <v>236</v>
      </c>
    </row>
    <row r="372" spans="1:21" s="82" customFormat="1" ht="18">
      <c r="A372" s="85">
        <v>114</v>
      </c>
      <c r="B372" s="82" t="s">
        <v>205</v>
      </c>
      <c r="P372" s="91"/>
      <c r="Q372" s="87" t="str">
        <f>IF(P372="充分な広さがある",1,IF(P372="狭小である",1,IF(P372="ない",0,IF(P372="",""))))</f>
        <v/>
      </c>
      <c r="R372" s="88">
        <f>SUM(Q372:Q388)</f>
        <v>0</v>
      </c>
      <c r="S372" s="89">
        <f>R372/T372</f>
        <v>0</v>
      </c>
      <c r="T372" s="19">
        <f>8-U372</f>
        <v>8</v>
      </c>
      <c r="U372" s="90">
        <f>COUNTIF(Q372:Q389,"除外")</f>
        <v>0</v>
      </c>
    </row>
    <row r="373" spans="1:21" ht="18.75">
      <c r="P373" s="20"/>
    </row>
    <row r="374" spans="1:21" s="82" customFormat="1" ht="18">
      <c r="A374" s="85">
        <v>115</v>
      </c>
      <c r="B374" s="82" t="s">
        <v>206</v>
      </c>
      <c r="P374" s="91"/>
      <c r="Q374" s="87" t="str">
        <f>IF(P374="充分な広さがある",1,IF(P374="狭小である",1,IF(P374="ない",0,IF(P374="",""))))</f>
        <v/>
      </c>
    </row>
    <row r="375" spans="1:21" ht="18.75"/>
    <row r="376" spans="1:21" s="82" customFormat="1" ht="18">
      <c r="A376" s="85">
        <v>116</v>
      </c>
      <c r="B376" s="82" t="s">
        <v>207</v>
      </c>
      <c r="P376" s="91"/>
      <c r="Q376" s="87" t="str">
        <f>IF(P376="3ゾーン",2,IF(P376="2ゾーン",1,IF(P376="管理されていない",0,IF(P376="",""))))</f>
        <v/>
      </c>
    </row>
    <row r="377" spans="1:21" ht="18.75"/>
    <row r="378" spans="1:21" s="82" customFormat="1" ht="18">
      <c r="A378" s="85">
        <v>117</v>
      </c>
      <c r="B378" s="82" t="s">
        <v>208</v>
      </c>
      <c r="P378" s="91"/>
      <c r="Q378" s="87" t="str">
        <f>IF(P378="全て十分である",1,IF(P378="一部が不十分",1,IF(P378="全て不十分",0,IF(P378="",""))))</f>
        <v/>
      </c>
    </row>
    <row r="379" spans="1:21" ht="18.75" customHeight="1">
      <c r="B379" s="1" t="s">
        <v>136</v>
      </c>
      <c r="C379" s="104" t="s">
        <v>209</v>
      </c>
      <c r="D379" s="104"/>
      <c r="E379" s="104"/>
      <c r="F379" s="104"/>
      <c r="G379" s="104"/>
      <c r="H379" s="104"/>
      <c r="I379" s="104"/>
      <c r="J379" s="104"/>
      <c r="K379" s="104"/>
      <c r="L379" s="104"/>
      <c r="M379" s="104"/>
      <c r="N379" s="104"/>
      <c r="O379" s="13"/>
    </row>
    <row r="380" spans="1:21" ht="18.75">
      <c r="C380" s="95"/>
      <c r="D380" s="95"/>
      <c r="E380" s="95"/>
      <c r="F380" s="95"/>
      <c r="G380" s="95"/>
      <c r="H380" s="95"/>
      <c r="I380" s="95"/>
      <c r="J380" s="95"/>
      <c r="K380" s="95"/>
      <c r="L380" s="95"/>
      <c r="M380" s="95"/>
      <c r="N380" s="95"/>
    </row>
    <row r="381" spans="1:21" s="82" customFormat="1" ht="18">
      <c r="A381" s="85">
        <v>118</v>
      </c>
      <c r="B381" s="82" t="s">
        <v>210</v>
      </c>
      <c r="P381" s="86"/>
      <c r="Q381" s="87" t="str">
        <f>IF(P381="全て単独",1,IF(P381="一部調整可能",1,IF(P381="全て同じ",0,IF(P381="",""))))</f>
        <v/>
      </c>
    </row>
    <row r="382" spans="1:21" ht="18.75">
      <c r="B382" s="1" t="s">
        <v>136</v>
      </c>
      <c r="C382" s="97" t="s">
        <v>211</v>
      </c>
    </row>
    <row r="383" spans="1:21" ht="18.75"/>
    <row r="384" spans="1:21" s="82" customFormat="1" ht="18">
      <c r="A384" s="85">
        <v>119</v>
      </c>
      <c r="B384" s="82" t="s">
        <v>212</v>
      </c>
      <c r="P384" s="86"/>
      <c r="Q384" s="87" t="str">
        <f>IF(P384="ある",1,IF(P384="ない",0,IF(P384="該当なし","除外",IF(P384="",""))))</f>
        <v/>
      </c>
    </row>
    <row r="385" spans="1:17" ht="18.75">
      <c r="B385" s="1" t="s">
        <v>136</v>
      </c>
      <c r="C385" s="11" t="s">
        <v>213</v>
      </c>
    </row>
    <row r="386" spans="1:17" ht="18.75"/>
    <row r="387" spans="1:17" s="82" customFormat="1" ht="18">
      <c r="A387" s="85">
        <v>120</v>
      </c>
      <c r="B387" s="82" t="s">
        <v>214</v>
      </c>
      <c r="P387" s="91"/>
      <c r="Q387" s="87" t="str">
        <f>IF(P387="全てのエリアにある",1,IF(P387="一部にある",1,IF(P387="ない",0,IF(P387="該当なし","除外",IF(P387="","")))))</f>
        <v/>
      </c>
    </row>
    <row r="388" spans="1:17" ht="18.75" customHeight="1">
      <c r="B388" s="1" t="s">
        <v>136</v>
      </c>
      <c r="C388" s="104" t="s">
        <v>294</v>
      </c>
      <c r="D388" s="104"/>
      <c r="E388" s="104"/>
      <c r="F388" s="104"/>
      <c r="G388" s="104"/>
      <c r="H388" s="104"/>
      <c r="I388" s="104"/>
      <c r="J388" s="104"/>
      <c r="K388" s="104"/>
      <c r="L388" s="104"/>
      <c r="M388" s="104"/>
      <c r="N388" s="104"/>
      <c r="O388" s="13"/>
    </row>
    <row r="389" spans="1:17" ht="18.75" customHeight="1">
      <c r="C389" s="104"/>
      <c r="D389" s="104"/>
      <c r="E389" s="104"/>
      <c r="F389" s="104"/>
      <c r="G389" s="104"/>
      <c r="H389" s="104"/>
      <c r="I389" s="104"/>
      <c r="J389" s="104"/>
      <c r="K389" s="104"/>
      <c r="L389" s="104"/>
      <c r="M389" s="104"/>
      <c r="N389" s="104"/>
      <c r="O389" s="13"/>
    </row>
    <row r="390" spans="1:17" ht="42" customHeight="1">
      <c r="C390" s="13"/>
      <c r="D390" s="13"/>
      <c r="E390" s="13"/>
      <c r="F390" s="13"/>
      <c r="G390" s="13"/>
      <c r="H390" s="13"/>
      <c r="I390" s="13"/>
      <c r="J390" s="13"/>
      <c r="K390" s="13"/>
      <c r="L390" s="13"/>
      <c r="M390" s="13"/>
      <c r="N390" s="13"/>
      <c r="O390" s="13"/>
    </row>
  </sheetData>
  <mergeCells count="53">
    <mergeCell ref="B227:N228"/>
    <mergeCell ref="B189:O190"/>
    <mergeCell ref="C191:N192"/>
    <mergeCell ref="C197:N198"/>
    <mergeCell ref="C220:N221"/>
    <mergeCell ref="C379:N379"/>
    <mergeCell ref="C388:N389"/>
    <mergeCell ref="C250:N251"/>
    <mergeCell ref="C256:N257"/>
    <mergeCell ref="C328:N329"/>
    <mergeCell ref="C272:N273"/>
    <mergeCell ref="C269:N270"/>
    <mergeCell ref="B334:O334"/>
    <mergeCell ref="B365:O366"/>
    <mergeCell ref="C305:M305"/>
    <mergeCell ref="B338:M338"/>
    <mergeCell ref="C344:M344"/>
    <mergeCell ref="C285:N286"/>
    <mergeCell ref="C282:N283"/>
    <mergeCell ref="C80:N83"/>
    <mergeCell ref="C91:N92"/>
    <mergeCell ref="C94:N95"/>
    <mergeCell ref="C97:N98"/>
    <mergeCell ref="C104:N105"/>
    <mergeCell ref="C225:M225"/>
    <mergeCell ref="C185:N187"/>
    <mergeCell ref="C177:N180"/>
    <mergeCell ref="B106:O107"/>
    <mergeCell ref="B108:O109"/>
    <mergeCell ref="B137:O138"/>
    <mergeCell ref="B144:O145"/>
    <mergeCell ref="B147:O147"/>
    <mergeCell ref="C139:N140"/>
    <mergeCell ref="B183:N184"/>
    <mergeCell ref="B175:N176"/>
    <mergeCell ref="B218:N219"/>
    <mergeCell ref="C41:M41"/>
    <mergeCell ref="C11:N12"/>
    <mergeCell ref="C38:N39"/>
    <mergeCell ref="C44:N45"/>
    <mergeCell ref="C50:N51"/>
    <mergeCell ref="B316:M316"/>
    <mergeCell ref="B232:M232"/>
    <mergeCell ref="B332:C332"/>
    <mergeCell ref="D332:E332"/>
    <mergeCell ref="F332:G332"/>
    <mergeCell ref="H332:I332"/>
    <mergeCell ref="J332:K332"/>
    <mergeCell ref="L332:M332"/>
    <mergeCell ref="C275:N276"/>
    <mergeCell ref="C278:N279"/>
    <mergeCell ref="C247:N248"/>
    <mergeCell ref="B233:O234"/>
  </mergeCells>
  <phoneticPr fontId="2"/>
  <conditionalFormatting sqref="P330">
    <cfRule type="cellIs" dxfId="0" priority="1" operator="equal">
      <formula>0</formula>
    </cfRule>
  </conditionalFormatting>
  <pageMargins left="0.7" right="0.7" top="0.75" bottom="0.75" header="0.3" footer="0.3"/>
  <pageSetup paperSize="9" orientation="landscape" r:id="rId1"/>
  <headerFooter>
    <oddHeader>&amp;C&amp;9医療現場における滅菌保証のための施設評価ツールVer.1.0&amp;R&amp;9&amp;D</oddHeader>
    <oddFooter>&amp;R&amp;9&amp;P</oddFooter>
  </headerFooter>
  <legacyDrawing r:id="rId2"/>
  <extLst>
    <ext xmlns:x14="http://schemas.microsoft.com/office/spreadsheetml/2009/9/main" uri="{CCE6A557-97BC-4b89-ADB6-D9C93CAAB3DF}">
      <x14:dataValidations xmlns:xm="http://schemas.microsoft.com/office/excel/2006/main" count="17">
        <x14:dataValidation type="list" allowBlank="1" showInputMessage="1" showErrorMessage="1" prompt="回答は【必須】です。" xr:uid="{00000000-0002-0000-0100-000000000000}">
          <x14:formula1>
            <xm:f>リスト!$C$5:$C$7</xm:f>
          </x14:formula1>
          <xm:sqref>P10 P28 P34 P37 P249 P46 P43 P4 P100 P108:P109 P112 P114 P290 P297 P281 P284</xm:sqref>
        </x14:dataValidation>
        <x14:dataValidation type="list" allowBlank="1" showInputMessage="1" showErrorMessage="1" xr:uid="{00000000-0002-0000-0100-000001000000}">
          <x14:formula1>
            <xm:f>リスト!$C$5:$C$7</xm:f>
          </x14:formula1>
          <xm:sqref>P13 P16 P19 P22 P25 P30 P32 P40 P52 P55 P58 P61 P68 P71 P73 P7 P103 P106 P118 P125 P129 P133 P153 P156 P159 P162 P166 P170 P236 P240 P243 P252 P255 P262 P265 P268 P271 P274 P293 P300 P304 P307 P317 P320 P322 P324 P327 P336 P349 P352 P356 P359 P361 P363 P277 P365 P368 P65</xm:sqref>
        </x14:dataValidation>
        <x14:dataValidation type="list" allowBlank="1" showInputMessage="1" showErrorMessage="1" prompt="「はい」で【加点】" xr:uid="{00000000-0002-0000-0100-000002000000}">
          <x14:formula1>
            <xm:f>リスト!$C$5:$C$7</xm:f>
          </x14:formula1>
          <xm:sqref>P49 P287 P141 P144 P147 P150 P122 P137 P258 P193 P246 P338 P340 P343 P346 P334 P310 P313 P175</xm:sqref>
        </x14:dataValidation>
        <x14:dataValidation type="list" allowBlank="1" showInputMessage="1" showErrorMessage="1" prompt="回答は【必須】です" xr:uid="{00000000-0002-0000-0100-000003000000}">
          <x14:formula1>
            <xm:f>リスト!$G$4:$G$8</xm:f>
          </x14:formula1>
          <xm:sqref>P79</xm:sqref>
        </x14:dataValidation>
        <x14:dataValidation type="list" allowBlank="1" showInputMessage="1" showErrorMessage="1" prompt="回答は【必須】です" xr:uid="{00000000-0002-0000-0100-000004000000}">
          <x14:formula1>
            <xm:f>リスト!$H$4:$H$8</xm:f>
          </x14:formula1>
          <xm:sqref>P96 P90 P93</xm:sqref>
        </x14:dataValidation>
        <x14:dataValidation type="list" allowBlank="1" showInputMessage="1" showErrorMessage="1" prompt="回答は【必須】です" xr:uid="{00000000-0002-0000-0100-000005000000}">
          <x14:formula1>
            <xm:f>リスト!$F$4:$F$7</xm:f>
          </x14:formula1>
          <xm:sqref>P88</xm:sqref>
        </x14:dataValidation>
        <x14:dataValidation type="list" allowBlank="1" showInputMessage="1" showErrorMessage="1" xr:uid="{00000000-0002-0000-0100-000006000000}">
          <x14:formula1>
            <xm:f>リスト!$E$4:$E$7</xm:f>
          </x14:formula1>
          <xm:sqref>P85 P76</xm:sqref>
        </x14:dataValidation>
        <x14:dataValidation type="list" allowBlank="1" showInputMessage="1" showErrorMessage="1" prompt="「はい」で【加点】" xr:uid="{00000000-0002-0000-0100-000007000000}">
          <x14:formula1>
            <xm:f>リスト!$E$4:$E$7</xm:f>
          </x14:formula1>
          <xm:sqref>P183</xm:sqref>
        </x14:dataValidation>
        <x14:dataValidation type="list" allowBlank="1" showInputMessage="1" showErrorMessage="1" xr:uid="{00000000-0002-0000-0100-000008000000}">
          <x14:formula1>
            <xm:f>リスト!$F$4:$F$7</xm:f>
          </x14:formula1>
          <xm:sqref>P196 P199 P202 P205 P209 P213</xm:sqref>
        </x14:dataValidation>
        <x14:dataValidation type="list" allowBlank="1" showInputMessage="1" showErrorMessage="1" prompt="「はい」で【加点】" xr:uid="{00000000-0002-0000-0100-000009000000}">
          <x14:formula1>
            <xm:f>リスト!$F$4:$F$7</xm:f>
          </x14:formula1>
          <xm:sqref>P230 P227 P224 P218</xm:sqref>
        </x14:dataValidation>
        <x14:dataValidation type="list" allowBlank="1" showInputMessage="1" showErrorMessage="1" xr:uid="{00000000-0002-0000-0100-00000A000000}">
          <x14:formula1>
            <xm:f>リスト!$J$4:$J$7</xm:f>
          </x14:formula1>
          <xm:sqref>P372 P374</xm:sqref>
        </x14:dataValidation>
        <x14:dataValidation type="list" allowBlank="1" showInputMessage="1" showErrorMessage="1" xr:uid="{00000000-0002-0000-0100-00000B000000}">
          <x14:formula1>
            <xm:f>リスト!$K$4:$K$7</xm:f>
          </x14:formula1>
          <xm:sqref>P376</xm:sqref>
        </x14:dataValidation>
        <x14:dataValidation type="list" allowBlank="1" showInputMessage="1" showErrorMessage="1" xr:uid="{00000000-0002-0000-0100-00000C000000}">
          <x14:formula1>
            <xm:f>リスト!$L$4:$L$7</xm:f>
          </x14:formula1>
          <xm:sqref>P378</xm:sqref>
        </x14:dataValidation>
        <x14:dataValidation type="list" allowBlank="1" showInputMessage="1" showErrorMessage="1" xr:uid="{00000000-0002-0000-0100-00000D000000}">
          <x14:formula1>
            <xm:f>リスト!$M$4:$M$7</xm:f>
          </x14:formula1>
          <xm:sqref>P381</xm:sqref>
        </x14:dataValidation>
        <x14:dataValidation type="list" allowBlank="1" showInputMessage="1" showErrorMessage="1" xr:uid="{00000000-0002-0000-0100-00000E000000}">
          <x14:formula1>
            <xm:f>リスト!$N$4:$N$7</xm:f>
          </x14:formula1>
          <xm:sqref>P384</xm:sqref>
        </x14:dataValidation>
        <x14:dataValidation type="list" allowBlank="1" showInputMessage="1" showErrorMessage="1" xr:uid="{00000000-0002-0000-0100-00000F000000}">
          <x14:formula1>
            <xm:f>リスト!$O$4:$O$8</xm:f>
          </x14:formula1>
          <xm:sqref>P387</xm:sqref>
        </x14:dataValidation>
        <x14:dataValidation type="list" allowBlank="1" showInputMessage="1" showErrorMessage="1" prompt="「はい」で加点" xr:uid="{7438AC2D-F3C2-4826-9E66-BCE88B03DA66}">
          <x14:formula1>
            <xm:f>リスト!$D$4:$D$5</xm:f>
          </x14:formula1>
          <xm:sqref>P189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141"/>
  <sheetViews>
    <sheetView zoomScaleNormal="100" workbookViewId="0">
      <pane xSplit="2" ySplit="3" topLeftCell="C124" activePane="bottomRight" state="frozen"/>
      <selection pane="topRight" activeCell="C1" sqref="C1"/>
      <selection pane="bottomLeft" activeCell="A4" sqref="A4"/>
      <selection pane="bottomRight" activeCell="P137" sqref="P137"/>
    </sheetView>
  </sheetViews>
  <sheetFormatPr defaultColWidth="5.75" defaultRowHeight="15.6" customHeight="1"/>
  <cols>
    <col min="1" max="1" width="4.375" style="36" customWidth="1"/>
    <col min="2" max="2" width="5.75" style="11"/>
    <col min="3" max="3" width="10" style="11" customWidth="1"/>
    <col min="4" max="4" width="14.625" style="21" customWidth="1"/>
    <col min="5" max="5" width="9" style="11" customWidth="1"/>
    <col min="6" max="6" width="12.5" style="11" customWidth="1"/>
    <col min="7" max="7" width="9.625" style="25" customWidth="1"/>
    <col min="8" max="8" width="11.5" style="11" customWidth="1"/>
    <col min="9" max="9" width="5.75" style="11"/>
    <col min="10" max="10" width="2.75" style="11" customWidth="1"/>
    <col min="11" max="11" width="4.5" style="33" customWidth="1"/>
    <col min="12" max="12" width="4.5" style="34" customWidth="1"/>
    <col min="13" max="16384" width="5.75" style="11"/>
  </cols>
  <sheetData>
    <row r="1" spans="1:12" ht="15.6" customHeight="1">
      <c r="B1" s="101" t="s">
        <v>251</v>
      </c>
      <c r="C1" s="101"/>
      <c r="D1" s="101"/>
      <c r="E1" s="101"/>
      <c r="F1" s="101"/>
      <c r="G1" s="101"/>
      <c r="H1" s="101"/>
      <c r="I1" s="101"/>
      <c r="J1" s="101"/>
      <c r="K1" s="49"/>
    </row>
    <row r="2" spans="1:12" ht="15.6" customHeight="1">
      <c r="K2" s="49"/>
    </row>
    <row r="3" spans="1:12" ht="15.6" customHeight="1" thickBot="1">
      <c r="A3" s="73"/>
      <c r="B3" s="22" t="s">
        <v>0</v>
      </c>
      <c r="C3" s="74" t="s">
        <v>226</v>
      </c>
      <c r="D3" s="23" t="s">
        <v>227</v>
      </c>
      <c r="E3" s="24" t="s">
        <v>228</v>
      </c>
      <c r="F3" s="24" t="s">
        <v>229</v>
      </c>
      <c r="G3" s="26" t="s">
        <v>230</v>
      </c>
      <c r="H3" s="24" t="s">
        <v>233</v>
      </c>
      <c r="I3" s="24" t="s">
        <v>237</v>
      </c>
      <c r="J3" s="24"/>
      <c r="K3" s="51" t="s">
        <v>0</v>
      </c>
      <c r="L3" s="35" t="s">
        <v>0</v>
      </c>
    </row>
    <row r="4" spans="1:12" ht="15.6" customHeight="1">
      <c r="A4" s="107" t="s">
        <v>2</v>
      </c>
      <c r="B4" s="63">
        <v>1</v>
      </c>
      <c r="C4" s="72" t="s">
        <v>224</v>
      </c>
      <c r="D4" s="64">
        <f>施設評価ツール!P4</f>
        <v>0</v>
      </c>
      <c r="E4" s="64" t="str">
        <f>施設評価ツール!Q4</f>
        <v/>
      </c>
      <c r="F4" s="65">
        <f>SUM(E4:E15)</f>
        <v>0</v>
      </c>
      <c r="G4" s="66">
        <f>F4/H4</f>
        <v>0</v>
      </c>
      <c r="H4" s="68">
        <v>12</v>
      </c>
      <c r="I4" s="69"/>
      <c r="K4" s="50">
        <v>1</v>
      </c>
      <c r="L4" s="34">
        <v>1</v>
      </c>
    </row>
    <row r="5" spans="1:12" ht="15.6" customHeight="1">
      <c r="A5" s="108"/>
      <c r="B5" s="52">
        <v>2</v>
      </c>
      <c r="C5" s="52"/>
      <c r="D5" s="54">
        <f>施設評価ツール!P7</f>
        <v>0</v>
      </c>
      <c r="E5" s="54" t="str">
        <f>施設評価ツール!Q7</f>
        <v/>
      </c>
      <c r="F5" s="55"/>
      <c r="G5" s="56"/>
      <c r="H5" s="55"/>
      <c r="I5" s="55"/>
      <c r="K5" s="50">
        <v>2</v>
      </c>
      <c r="L5" s="34">
        <v>2</v>
      </c>
    </row>
    <row r="6" spans="1:12" ht="15.6" customHeight="1">
      <c r="A6" s="108"/>
      <c r="B6" s="52">
        <v>3</v>
      </c>
      <c r="C6" s="53" t="s">
        <v>224</v>
      </c>
      <c r="D6" s="54">
        <f>施設評価ツール!P10</f>
        <v>0</v>
      </c>
      <c r="E6" s="54" t="str">
        <f>施設評価ツール!Q10</f>
        <v/>
      </c>
      <c r="F6" s="55"/>
      <c r="G6" s="56"/>
      <c r="H6" s="55"/>
      <c r="I6" s="55"/>
      <c r="K6" s="50">
        <v>3</v>
      </c>
      <c r="L6" s="34">
        <v>3</v>
      </c>
    </row>
    <row r="7" spans="1:12" ht="15.6" customHeight="1">
      <c r="A7" s="108"/>
      <c r="B7" s="52">
        <v>4</v>
      </c>
      <c r="C7" s="52"/>
      <c r="D7" s="54">
        <f>施設評価ツール!P13</f>
        <v>0</v>
      </c>
      <c r="E7" s="54" t="str">
        <f>施設評価ツール!Q13</f>
        <v/>
      </c>
      <c r="F7" s="55"/>
      <c r="G7" s="56"/>
      <c r="H7" s="55"/>
      <c r="I7" s="55"/>
      <c r="K7" s="50">
        <v>4</v>
      </c>
      <c r="L7" s="34">
        <v>4</v>
      </c>
    </row>
    <row r="8" spans="1:12" ht="15.6" customHeight="1">
      <c r="A8" s="108"/>
      <c r="B8" s="52">
        <v>5</v>
      </c>
      <c r="C8" s="52"/>
      <c r="D8" s="54">
        <f>施設評価ツール!P16</f>
        <v>0</v>
      </c>
      <c r="E8" s="54" t="str">
        <f>施設評価ツール!Q16</f>
        <v/>
      </c>
      <c r="F8" s="55"/>
      <c r="G8" s="56"/>
      <c r="H8" s="55"/>
      <c r="I8" s="55"/>
      <c r="K8" s="50">
        <v>5</v>
      </c>
      <c r="L8" s="34">
        <v>5</v>
      </c>
    </row>
    <row r="9" spans="1:12" ht="15.6" customHeight="1">
      <c r="A9" s="108"/>
      <c r="B9" s="52">
        <v>6</v>
      </c>
      <c r="C9" s="52"/>
      <c r="D9" s="54">
        <f>施設評価ツール!P19</f>
        <v>0</v>
      </c>
      <c r="E9" s="54" t="str">
        <f>施設評価ツール!Q19</f>
        <v/>
      </c>
      <c r="F9" s="55"/>
      <c r="G9" s="56"/>
      <c r="H9" s="55"/>
      <c r="I9" s="55"/>
      <c r="K9" s="50">
        <v>6</v>
      </c>
      <c r="L9" s="34">
        <v>6</v>
      </c>
    </row>
    <row r="10" spans="1:12" ht="15.6" customHeight="1">
      <c r="A10" s="108"/>
      <c r="B10" s="52">
        <v>7</v>
      </c>
      <c r="C10" s="52"/>
      <c r="D10" s="54">
        <f>施設評価ツール!P22</f>
        <v>0</v>
      </c>
      <c r="E10" s="54" t="str">
        <f>施設評価ツール!Q22</f>
        <v/>
      </c>
      <c r="F10" s="55"/>
      <c r="G10" s="56"/>
      <c r="H10" s="55"/>
      <c r="I10" s="55"/>
      <c r="K10" s="50">
        <v>7</v>
      </c>
      <c r="L10" s="34">
        <v>7</v>
      </c>
    </row>
    <row r="11" spans="1:12" ht="15.6" customHeight="1">
      <c r="A11" s="108"/>
      <c r="B11" s="52">
        <v>8</v>
      </c>
      <c r="C11" s="52"/>
      <c r="D11" s="54">
        <f>施設評価ツール!P25</f>
        <v>0</v>
      </c>
      <c r="E11" s="54" t="str">
        <f>施設評価ツール!Q25</f>
        <v/>
      </c>
      <c r="F11" s="55"/>
      <c r="G11" s="56"/>
      <c r="H11" s="55"/>
      <c r="I11" s="55"/>
      <c r="K11" s="50">
        <v>8</v>
      </c>
      <c r="L11" s="34">
        <v>8</v>
      </c>
    </row>
    <row r="12" spans="1:12" ht="15.6" customHeight="1">
      <c r="A12" s="108"/>
      <c r="B12" s="52">
        <v>9</v>
      </c>
      <c r="C12" s="53" t="s">
        <v>224</v>
      </c>
      <c r="D12" s="54">
        <f>施設評価ツール!P28</f>
        <v>0</v>
      </c>
      <c r="E12" s="54" t="str">
        <f>施設評価ツール!Q28</f>
        <v/>
      </c>
      <c r="F12" s="55"/>
      <c r="G12" s="56"/>
      <c r="H12" s="55"/>
      <c r="I12" s="55"/>
      <c r="K12" s="50">
        <v>9</v>
      </c>
      <c r="L12" s="34">
        <v>9</v>
      </c>
    </row>
    <row r="13" spans="1:12" ht="15.6" customHeight="1">
      <c r="A13" s="108"/>
      <c r="B13" s="52">
        <v>10</v>
      </c>
      <c r="C13" s="52"/>
      <c r="D13" s="54">
        <f>施設評価ツール!P30</f>
        <v>0</v>
      </c>
      <c r="E13" s="54" t="str">
        <f>施設評価ツール!Q30</f>
        <v/>
      </c>
      <c r="F13" s="55"/>
      <c r="G13" s="56"/>
      <c r="H13" s="55"/>
      <c r="I13" s="55"/>
      <c r="K13" s="50">
        <v>10</v>
      </c>
      <c r="L13" s="34">
        <v>10</v>
      </c>
    </row>
    <row r="14" spans="1:12" ht="15.6" customHeight="1">
      <c r="A14" s="108"/>
      <c r="B14" s="52">
        <v>11</v>
      </c>
      <c r="C14" s="52"/>
      <c r="D14" s="54">
        <f>施設評価ツール!P32</f>
        <v>0</v>
      </c>
      <c r="E14" s="54" t="str">
        <f>施設評価ツール!Q32</f>
        <v/>
      </c>
      <c r="F14" s="55"/>
      <c r="G14" s="56"/>
      <c r="H14" s="55"/>
      <c r="I14" s="55"/>
      <c r="K14" s="50">
        <v>11</v>
      </c>
      <c r="L14" s="34">
        <v>11</v>
      </c>
    </row>
    <row r="15" spans="1:12" ht="15.6" customHeight="1" thickBot="1">
      <c r="A15" s="109"/>
      <c r="B15" s="59">
        <v>12</v>
      </c>
      <c r="C15" s="71" t="s">
        <v>224</v>
      </c>
      <c r="D15" s="60">
        <f>施設評価ツール!P34</f>
        <v>0</v>
      </c>
      <c r="E15" s="60" t="str">
        <f>施設評価ツール!Q34</f>
        <v/>
      </c>
      <c r="F15" s="61"/>
      <c r="G15" s="62"/>
      <c r="H15" s="61"/>
      <c r="I15" s="61"/>
      <c r="J15" s="24"/>
      <c r="K15" s="51">
        <v>12</v>
      </c>
      <c r="L15" s="35">
        <v>12</v>
      </c>
    </row>
    <row r="16" spans="1:12" ht="15.6" customHeight="1">
      <c r="A16" s="107" t="s">
        <v>73</v>
      </c>
      <c r="B16" s="63">
        <v>13</v>
      </c>
      <c r="C16" s="72" t="s">
        <v>224</v>
      </c>
      <c r="D16" s="64">
        <f>施設評価ツール!P37</f>
        <v>0</v>
      </c>
      <c r="E16" s="64" t="str">
        <f>施設評価ツール!Q37</f>
        <v/>
      </c>
      <c r="F16" s="65">
        <f>SUM(E16:E24)</f>
        <v>0</v>
      </c>
      <c r="G16" s="66">
        <f>F16/H16</f>
        <v>0</v>
      </c>
      <c r="H16" s="68">
        <v>10</v>
      </c>
      <c r="I16" s="69"/>
      <c r="K16" s="50">
        <v>13</v>
      </c>
      <c r="L16" s="34">
        <v>1</v>
      </c>
    </row>
    <row r="17" spans="1:12" ht="15.6" customHeight="1">
      <c r="A17" s="108"/>
      <c r="B17" s="52">
        <v>14</v>
      </c>
      <c r="C17" s="52"/>
      <c r="D17" s="54">
        <f>施設評価ツール!P40</f>
        <v>0</v>
      </c>
      <c r="E17" s="54" t="str">
        <f>施設評価ツール!Q40</f>
        <v/>
      </c>
      <c r="F17" s="55"/>
      <c r="G17" s="56"/>
      <c r="H17" s="55"/>
      <c r="I17" s="55"/>
      <c r="K17" s="50">
        <v>14</v>
      </c>
      <c r="L17" s="34">
        <v>2</v>
      </c>
    </row>
    <row r="18" spans="1:12" ht="15.6" customHeight="1">
      <c r="A18" s="108"/>
      <c r="B18" s="52">
        <v>15</v>
      </c>
      <c r="C18" s="53" t="s">
        <v>224</v>
      </c>
      <c r="D18" s="54">
        <f>施設評価ツール!P43</f>
        <v>0</v>
      </c>
      <c r="E18" s="54" t="str">
        <f>施設評価ツール!Q43</f>
        <v/>
      </c>
      <c r="F18" s="55"/>
      <c r="G18" s="56"/>
      <c r="H18" s="55"/>
      <c r="I18" s="55"/>
      <c r="K18" s="50">
        <v>15</v>
      </c>
      <c r="L18" s="34">
        <v>3</v>
      </c>
    </row>
    <row r="19" spans="1:12" ht="15.6" customHeight="1">
      <c r="A19" s="108"/>
      <c r="B19" s="52">
        <v>16</v>
      </c>
      <c r="C19" s="53" t="s">
        <v>224</v>
      </c>
      <c r="D19" s="54">
        <f>施設評価ツール!P46</f>
        <v>0</v>
      </c>
      <c r="E19" s="54" t="str">
        <f>施設評価ツール!Q46</f>
        <v/>
      </c>
      <c r="F19" s="55"/>
      <c r="G19" s="56"/>
      <c r="H19" s="55"/>
      <c r="I19" s="55"/>
      <c r="K19" s="50">
        <v>16</v>
      </c>
      <c r="L19" s="34">
        <v>4</v>
      </c>
    </row>
    <row r="20" spans="1:12" ht="15.6" customHeight="1">
      <c r="A20" s="108"/>
      <c r="B20" s="52">
        <v>17</v>
      </c>
      <c r="C20" s="57" t="s">
        <v>225</v>
      </c>
      <c r="D20" s="54">
        <f>施設評価ツール!P49</f>
        <v>0</v>
      </c>
      <c r="E20" s="54" t="str">
        <f>施設評価ツール!Q49</f>
        <v/>
      </c>
      <c r="F20" s="55"/>
      <c r="G20" s="56"/>
      <c r="H20" s="55"/>
      <c r="I20" s="55"/>
      <c r="K20" s="50">
        <v>17</v>
      </c>
      <c r="L20" s="34">
        <v>5</v>
      </c>
    </row>
    <row r="21" spans="1:12" ht="15.6" customHeight="1">
      <c r="A21" s="108"/>
      <c r="B21" s="52">
        <v>18</v>
      </c>
      <c r="C21" s="52"/>
      <c r="D21" s="54">
        <f>施設評価ツール!P52</f>
        <v>0</v>
      </c>
      <c r="E21" s="54" t="str">
        <f>施設評価ツール!Q52</f>
        <v/>
      </c>
      <c r="F21" s="55"/>
      <c r="G21" s="56"/>
      <c r="H21" s="55"/>
      <c r="I21" s="55"/>
      <c r="K21" s="50">
        <v>18</v>
      </c>
      <c r="L21" s="34">
        <v>6</v>
      </c>
    </row>
    <row r="22" spans="1:12" ht="15.6" customHeight="1">
      <c r="A22" s="108"/>
      <c r="B22" s="52">
        <v>19</v>
      </c>
      <c r="C22" s="52"/>
      <c r="D22" s="54">
        <f>施設評価ツール!P55</f>
        <v>0</v>
      </c>
      <c r="E22" s="54" t="str">
        <f>施設評価ツール!Q55</f>
        <v/>
      </c>
      <c r="F22" s="55"/>
      <c r="G22" s="56"/>
      <c r="H22" s="55"/>
      <c r="I22" s="55"/>
      <c r="K22" s="50">
        <v>19</v>
      </c>
      <c r="L22" s="34">
        <v>7</v>
      </c>
    </row>
    <row r="23" spans="1:12" ht="15.6" customHeight="1">
      <c r="A23" s="108"/>
      <c r="B23" s="52">
        <v>20</v>
      </c>
      <c r="C23" s="52"/>
      <c r="D23" s="54">
        <f>施設評価ツール!P58</f>
        <v>0</v>
      </c>
      <c r="E23" s="54" t="str">
        <f>施設評価ツール!Q58</f>
        <v/>
      </c>
      <c r="F23" s="55"/>
      <c r="G23" s="56"/>
      <c r="H23" s="55"/>
      <c r="I23" s="55"/>
      <c r="K23" s="50">
        <v>20</v>
      </c>
      <c r="L23" s="34">
        <v>8</v>
      </c>
    </row>
    <row r="24" spans="1:12" ht="15.6" customHeight="1" thickBot="1">
      <c r="A24" s="109"/>
      <c r="B24" s="59">
        <v>21</v>
      </c>
      <c r="C24" s="59"/>
      <c r="D24" s="60">
        <f>施設評価ツール!P61</f>
        <v>0</v>
      </c>
      <c r="E24" s="60" t="str">
        <f>施設評価ツール!Q61</f>
        <v/>
      </c>
      <c r="F24" s="61"/>
      <c r="G24" s="62"/>
      <c r="H24" s="61"/>
      <c r="I24" s="61"/>
      <c r="J24" s="24"/>
      <c r="K24" s="51">
        <v>21</v>
      </c>
      <c r="L24" s="35">
        <v>9</v>
      </c>
    </row>
    <row r="25" spans="1:12" ht="15.6" customHeight="1">
      <c r="A25" s="107" t="s">
        <v>86</v>
      </c>
      <c r="B25" s="63">
        <v>22</v>
      </c>
      <c r="C25" s="72" t="s">
        <v>224</v>
      </c>
      <c r="D25" s="64">
        <f>施設評価ツール!P65</f>
        <v>0</v>
      </c>
      <c r="E25" s="64" t="str">
        <f>施設評価ツール!Q65</f>
        <v/>
      </c>
      <c r="F25" s="65">
        <f>SUM(E25:E41)</f>
        <v>0</v>
      </c>
      <c r="G25" s="66">
        <f>F25/H25</f>
        <v>0</v>
      </c>
      <c r="H25" s="67">
        <f>17-I25</f>
        <v>17</v>
      </c>
      <c r="I25" s="67">
        <f>COUNTIF(E25:E41,"除外")</f>
        <v>0</v>
      </c>
      <c r="K25" s="50">
        <v>22</v>
      </c>
      <c r="L25" s="34">
        <v>1</v>
      </c>
    </row>
    <row r="26" spans="1:12" ht="15.6" customHeight="1">
      <c r="A26" s="108"/>
      <c r="B26" s="52">
        <v>23</v>
      </c>
      <c r="C26" s="52"/>
      <c r="D26" s="54">
        <f>施設評価ツール!P68</f>
        <v>0</v>
      </c>
      <c r="E26" s="54" t="str">
        <f>施設評価ツール!Q68</f>
        <v/>
      </c>
      <c r="F26" s="55"/>
      <c r="G26" s="56"/>
      <c r="H26" s="55"/>
      <c r="I26" s="55"/>
      <c r="K26" s="50">
        <v>23</v>
      </c>
      <c r="L26" s="34">
        <v>2</v>
      </c>
    </row>
    <row r="27" spans="1:12" ht="15.6" customHeight="1">
      <c r="A27" s="108"/>
      <c r="B27" s="52">
        <v>24</v>
      </c>
      <c r="C27" s="52"/>
      <c r="D27" s="54">
        <f>施設評価ツール!P71</f>
        <v>0</v>
      </c>
      <c r="E27" s="54" t="str">
        <f>施設評価ツール!Q71</f>
        <v/>
      </c>
      <c r="F27" s="55"/>
      <c r="G27" s="56"/>
      <c r="H27" s="55"/>
      <c r="I27" s="55"/>
      <c r="K27" s="50">
        <v>24</v>
      </c>
      <c r="L27" s="34">
        <v>3</v>
      </c>
    </row>
    <row r="28" spans="1:12" ht="15.6" customHeight="1">
      <c r="A28" s="108"/>
      <c r="B28" s="52">
        <v>25</v>
      </c>
      <c r="C28" s="52"/>
      <c r="D28" s="54">
        <f>施設評価ツール!P73</f>
        <v>0</v>
      </c>
      <c r="E28" s="54" t="str">
        <f>施設評価ツール!Q73</f>
        <v/>
      </c>
      <c r="F28" s="55"/>
      <c r="G28" s="56"/>
      <c r="H28" s="55"/>
      <c r="I28" s="55"/>
      <c r="K28" s="50">
        <v>25</v>
      </c>
      <c r="L28" s="34">
        <v>4</v>
      </c>
    </row>
    <row r="29" spans="1:12" ht="15.6" customHeight="1">
      <c r="A29" s="108"/>
      <c r="B29" s="52">
        <v>26</v>
      </c>
      <c r="C29" s="52"/>
      <c r="D29" s="54">
        <f>施設評価ツール!P76</f>
        <v>0</v>
      </c>
      <c r="E29" s="54" t="str">
        <f>施設評価ツール!Q76</f>
        <v/>
      </c>
      <c r="F29" s="55"/>
      <c r="G29" s="56"/>
      <c r="H29" s="55"/>
      <c r="I29" s="55"/>
      <c r="K29" s="50">
        <v>26</v>
      </c>
      <c r="L29" s="34">
        <v>5</v>
      </c>
    </row>
    <row r="30" spans="1:12" ht="15.6" customHeight="1">
      <c r="A30" s="108"/>
      <c r="B30" s="52">
        <v>27</v>
      </c>
      <c r="C30" s="53" t="s">
        <v>224</v>
      </c>
      <c r="D30" s="54">
        <f>施設評価ツール!P79</f>
        <v>0</v>
      </c>
      <c r="E30" s="54" t="str">
        <f>施設評価ツール!Q79</f>
        <v/>
      </c>
      <c r="F30" s="55"/>
      <c r="G30" s="56"/>
      <c r="H30" s="55"/>
      <c r="I30" s="55"/>
      <c r="K30" s="50">
        <v>27</v>
      </c>
      <c r="L30" s="34">
        <v>6</v>
      </c>
    </row>
    <row r="31" spans="1:12" ht="15.6" customHeight="1">
      <c r="A31" s="108"/>
      <c r="B31" s="52">
        <v>28</v>
      </c>
      <c r="C31" s="52"/>
      <c r="D31" s="54">
        <f>施設評価ツール!P85</f>
        <v>0</v>
      </c>
      <c r="E31" s="54" t="str">
        <f>施設評価ツール!Q85</f>
        <v/>
      </c>
      <c r="F31" s="55"/>
      <c r="G31" s="56"/>
      <c r="H31" s="55"/>
      <c r="I31" s="55"/>
      <c r="K31" s="50">
        <v>28</v>
      </c>
      <c r="L31" s="34">
        <v>7</v>
      </c>
    </row>
    <row r="32" spans="1:12" ht="15.6" customHeight="1">
      <c r="A32" s="108"/>
      <c r="B32" s="52">
        <v>29</v>
      </c>
      <c r="C32" s="53" t="s">
        <v>224</v>
      </c>
      <c r="D32" s="54">
        <f>施設評価ツール!P88</f>
        <v>0</v>
      </c>
      <c r="E32" s="54" t="str">
        <f>施設評価ツール!Q88</f>
        <v/>
      </c>
      <c r="F32" s="55"/>
      <c r="G32" s="56"/>
      <c r="H32" s="55"/>
      <c r="I32" s="55"/>
      <c r="K32" s="50">
        <v>29</v>
      </c>
      <c r="L32" s="34">
        <v>8</v>
      </c>
    </row>
    <row r="33" spans="1:12" ht="15.6" customHeight="1">
      <c r="A33" s="108"/>
      <c r="B33" s="52">
        <v>30</v>
      </c>
      <c r="C33" s="53" t="s">
        <v>224</v>
      </c>
      <c r="D33" s="54">
        <f>施設評価ツール!P90</f>
        <v>0</v>
      </c>
      <c r="E33" s="54" t="str">
        <f>施設評価ツール!Q90</f>
        <v/>
      </c>
      <c r="F33" s="55"/>
      <c r="G33" s="56"/>
      <c r="H33" s="55"/>
      <c r="I33" s="55"/>
      <c r="K33" s="50">
        <v>30</v>
      </c>
      <c r="L33" s="34">
        <v>9</v>
      </c>
    </row>
    <row r="34" spans="1:12" ht="15.6" customHeight="1">
      <c r="A34" s="108"/>
      <c r="B34" s="52">
        <v>31</v>
      </c>
      <c r="C34" s="53" t="s">
        <v>224</v>
      </c>
      <c r="D34" s="54">
        <f>施設評価ツール!P93</f>
        <v>0</v>
      </c>
      <c r="E34" s="54" t="str">
        <f>施設評価ツール!Q93</f>
        <v/>
      </c>
      <c r="F34" s="55"/>
      <c r="G34" s="56"/>
      <c r="H34" s="55"/>
      <c r="I34" s="55"/>
      <c r="K34" s="50">
        <v>31</v>
      </c>
      <c r="L34" s="34">
        <v>10</v>
      </c>
    </row>
    <row r="35" spans="1:12" ht="15.6" customHeight="1">
      <c r="A35" s="108"/>
      <c r="B35" s="52">
        <v>32</v>
      </c>
      <c r="C35" s="53" t="s">
        <v>224</v>
      </c>
      <c r="D35" s="54">
        <f>施設評価ツール!P96</f>
        <v>0</v>
      </c>
      <c r="E35" s="54" t="str">
        <f>施設評価ツール!Q96</f>
        <v/>
      </c>
      <c r="F35" s="55"/>
      <c r="G35" s="56"/>
      <c r="H35" s="55"/>
      <c r="I35" s="55"/>
      <c r="K35" s="50">
        <v>32</v>
      </c>
      <c r="L35" s="34">
        <v>11</v>
      </c>
    </row>
    <row r="36" spans="1:12" ht="15.6" customHeight="1">
      <c r="A36" s="108"/>
      <c r="B36" s="52">
        <v>33</v>
      </c>
      <c r="C36" s="53" t="s">
        <v>224</v>
      </c>
      <c r="D36" s="54">
        <f>施設評価ツール!P100</f>
        <v>0</v>
      </c>
      <c r="E36" s="54" t="str">
        <f>施設評価ツール!Q100</f>
        <v/>
      </c>
      <c r="F36" s="55"/>
      <c r="G36" s="56"/>
      <c r="H36" s="55"/>
      <c r="I36" s="55"/>
      <c r="K36" s="50">
        <v>33</v>
      </c>
      <c r="L36" s="34">
        <v>12</v>
      </c>
    </row>
    <row r="37" spans="1:12" ht="15.6" customHeight="1">
      <c r="A37" s="108"/>
      <c r="B37" s="52">
        <v>34</v>
      </c>
      <c r="C37" s="52"/>
      <c r="D37" s="54">
        <f>施設評価ツール!P103</f>
        <v>0</v>
      </c>
      <c r="E37" s="54" t="str">
        <f>施設評価ツール!Q103</f>
        <v/>
      </c>
      <c r="F37" s="55"/>
      <c r="G37" s="56"/>
      <c r="H37" s="55"/>
      <c r="I37" s="55"/>
      <c r="K37" s="50">
        <v>34</v>
      </c>
      <c r="L37" s="34">
        <v>13</v>
      </c>
    </row>
    <row r="38" spans="1:12" ht="15.6" customHeight="1">
      <c r="A38" s="108"/>
      <c r="B38" s="52">
        <v>35</v>
      </c>
      <c r="C38" s="52"/>
      <c r="D38" s="54">
        <f>施設評価ツール!P106</f>
        <v>0</v>
      </c>
      <c r="E38" s="54" t="str">
        <f>施設評価ツール!Q106</f>
        <v/>
      </c>
      <c r="F38" s="55"/>
      <c r="G38" s="56"/>
      <c r="H38" s="55"/>
      <c r="I38" s="55"/>
      <c r="K38" s="50">
        <v>35</v>
      </c>
      <c r="L38" s="34">
        <v>14</v>
      </c>
    </row>
    <row r="39" spans="1:12" ht="15.6" customHeight="1">
      <c r="A39" s="108"/>
      <c r="B39" s="52">
        <v>36</v>
      </c>
      <c r="C39" s="53" t="s">
        <v>224</v>
      </c>
      <c r="D39" s="54">
        <f>施設評価ツール!P108</f>
        <v>0</v>
      </c>
      <c r="E39" s="54" t="str">
        <f>施設評価ツール!Q108</f>
        <v/>
      </c>
      <c r="F39" s="55"/>
      <c r="G39" s="56"/>
      <c r="H39" s="55"/>
      <c r="I39" s="55"/>
      <c r="K39" s="50">
        <v>36</v>
      </c>
      <c r="L39" s="34">
        <v>15</v>
      </c>
    </row>
    <row r="40" spans="1:12" ht="15.6" customHeight="1">
      <c r="A40" s="108"/>
      <c r="B40" s="52">
        <v>37</v>
      </c>
      <c r="C40" s="53" t="s">
        <v>224</v>
      </c>
      <c r="D40" s="54">
        <f>施設評価ツール!P112</f>
        <v>0</v>
      </c>
      <c r="E40" s="54" t="str">
        <f>施設評価ツール!Q112</f>
        <v/>
      </c>
      <c r="F40" s="55"/>
      <c r="G40" s="56"/>
      <c r="H40" s="55"/>
      <c r="I40" s="55"/>
      <c r="K40" s="50">
        <v>37</v>
      </c>
      <c r="L40" s="34">
        <v>16</v>
      </c>
    </row>
    <row r="41" spans="1:12" ht="15.6" customHeight="1" thickBot="1">
      <c r="A41" s="109"/>
      <c r="B41" s="59">
        <v>38</v>
      </c>
      <c r="C41" s="71" t="s">
        <v>224</v>
      </c>
      <c r="D41" s="60">
        <f>施設評価ツール!P114</f>
        <v>0</v>
      </c>
      <c r="E41" s="60" t="str">
        <f>施設評価ツール!Q114</f>
        <v/>
      </c>
      <c r="F41" s="61"/>
      <c r="G41" s="62"/>
      <c r="H41" s="61"/>
      <c r="I41" s="61"/>
      <c r="J41" s="24"/>
      <c r="K41" s="51">
        <v>38</v>
      </c>
      <c r="L41" s="35">
        <v>17</v>
      </c>
    </row>
    <row r="42" spans="1:12" ht="15.6" customHeight="1">
      <c r="A42" s="111" t="s">
        <v>98</v>
      </c>
      <c r="B42" s="63">
        <v>39</v>
      </c>
      <c r="C42" s="63"/>
      <c r="D42" s="64">
        <f>施設評価ツール!P118</f>
        <v>0</v>
      </c>
      <c r="E42" s="64" t="str">
        <f>施設評価ツール!Q118</f>
        <v/>
      </c>
      <c r="F42" s="65">
        <f>SUM(E42:E71)</f>
        <v>0</v>
      </c>
      <c r="G42" s="66">
        <f>F42/H42</f>
        <v>0</v>
      </c>
      <c r="H42" s="67">
        <f>43-I42</f>
        <v>43</v>
      </c>
      <c r="I42" s="67">
        <f>COUNTIF(E42:E71,"除外")+(COUNTIF(E42:E71,"除外2")*2)</f>
        <v>0</v>
      </c>
      <c r="K42" s="50">
        <v>39</v>
      </c>
      <c r="L42" s="34">
        <v>1</v>
      </c>
    </row>
    <row r="43" spans="1:12" ht="15.6" customHeight="1">
      <c r="A43" s="112"/>
      <c r="B43" s="52">
        <v>40</v>
      </c>
      <c r="C43" s="57" t="s">
        <v>225</v>
      </c>
      <c r="D43" s="54">
        <f>施設評価ツール!P122</f>
        <v>0</v>
      </c>
      <c r="E43" s="54" t="str">
        <f>施設評価ツール!Q122</f>
        <v/>
      </c>
      <c r="F43" s="55"/>
      <c r="G43" s="56"/>
      <c r="H43" s="55"/>
      <c r="I43" s="55"/>
      <c r="K43" s="50">
        <v>40</v>
      </c>
      <c r="L43" s="34">
        <v>2</v>
      </c>
    </row>
    <row r="44" spans="1:12" ht="15.6" customHeight="1">
      <c r="A44" s="112"/>
      <c r="B44" s="52">
        <v>41</v>
      </c>
      <c r="C44" s="52"/>
      <c r="D44" s="54">
        <f>施設評価ツール!P125</f>
        <v>0</v>
      </c>
      <c r="E44" s="54" t="str">
        <f>施設評価ツール!Q125</f>
        <v/>
      </c>
      <c r="F44" s="55"/>
      <c r="G44" s="56"/>
      <c r="H44" s="55"/>
      <c r="I44" s="55"/>
      <c r="K44" s="50">
        <v>41</v>
      </c>
      <c r="L44" s="34">
        <v>3</v>
      </c>
    </row>
    <row r="45" spans="1:12" ht="15.6" customHeight="1">
      <c r="A45" s="112"/>
      <c r="B45" s="52">
        <v>42</v>
      </c>
      <c r="C45" s="52"/>
      <c r="D45" s="54">
        <f>施設評価ツール!P129</f>
        <v>0</v>
      </c>
      <c r="E45" s="54" t="str">
        <f>施設評価ツール!Q129</f>
        <v/>
      </c>
      <c r="F45" s="55"/>
      <c r="G45" s="56"/>
      <c r="H45" s="55"/>
      <c r="I45" s="55"/>
      <c r="K45" s="50">
        <v>42</v>
      </c>
      <c r="L45" s="34">
        <v>4</v>
      </c>
    </row>
    <row r="46" spans="1:12" ht="15.6" customHeight="1">
      <c r="A46" s="112"/>
      <c r="B46" s="52">
        <v>43</v>
      </c>
      <c r="C46" s="52"/>
      <c r="D46" s="54">
        <f>施設評価ツール!P133</f>
        <v>0</v>
      </c>
      <c r="E46" s="54" t="str">
        <f>施設評価ツール!Q133</f>
        <v/>
      </c>
      <c r="F46" s="55"/>
      <c r="G46" s="56"/>
      <c r="H46" s="55"/>
      <c r="I46" s="55"/>
      <c r="K46" s="50">
        <v>43</v>
      </c>
      <c r="L46" s="34">
        <v>5</v>
      </c>
    </row>
    <row r="47" spans="1:12" ht="15.6" customHeight="1">
      <c r="A47" s="112"/>
      <c r="B47" s="52">
        <v>44</v>
      </c>
      <c r="C47" s="52"/>
      <c r="D47" s="54">
        <f>施設評価ツール!P137</f>
        <v>0</v>
      </c>
      <c r="E47" s="54" t="str">
        <f>施設評価ツール!Q137</f>
        <v/>
      </c>
      <c r="F47" s="55"/>
      <c r="G47" s="56"/>
      <c r="H47" s="55"/>
      <c r="I47" s="55"/>
      <c r="K47" s="50">
        <v>44</v>
      </c>
      <c r="L47" s="34">
        <v>6</v>
      </c>
    </row>
    <row r="48" spans="1:12" ht="15.6" customHeight="1">
      <c r="A48" s="112"/>
      <c r="B48" s="52">
        <v>45</v>
      </c>
      <c r="C48" s="57" t="s">
        <v>225</v>
      </c>
      <c r="D48" s="54">
        <f>施設評価ツール!P141</f>
        <v>0</v>
      </c>
      <c r="E48" s="54" t="str">
        <f>施設評価ツール!Q141</f>
        <v/>
      </c>
      <c r="F48" s="55"/>
      <c r="G48" s="56"/>
      <c r="H48" s="55"/>
      <c r="I48" s="55"/>
      <c r="K48" s="50">
        <v>45</v>
      </c>
      <c r="L48" s="34">
        <v>7</v>
      </c>
    </row>
    <row r="49" spans="1:12" ht="15.6" customHeight="1">
      <c r="A49" s="112"/>
      <c r="B49" s="52">
        <v>46</v>
      </c>
      <c r="C49" s="57" t="s">
        <v>225</v>
      </c>
      <c r="D49" s="54">
        <f>施設評価ツール!P144</f>
        <v>0</v>
      </c>
      <c r="E49" s="54" t="str">
        <f>施設評価ツール!Q144</f>
        <v/>
      </c>
      <c r="F49" s="55"/>
      <c r="G49" s="56"/>
      <c r="H49" s="55"/>
      <c r="I49" s="55"/>
      <c r="K49" s="50">
        <v>46</v>
      </c>
      <c r="L49" s="34">
        <v>8</v>
      </c>
    </row>
    <row r="50" spans="1:12" ht="15.6" customHeight="1">
      <c r="A50" s="112"/>
      <c r="B50" s="52">
        <v>47</v>
      </c>
      <c r="C50" s="57" t="s">
        <v>225</v>
      </c>
      <c r="D50" s="54">
        <f>施設評価ツール!P147</f>
        <v>0</v>
      </c>
      <c r="E50" s="54" t="str">
        <f>施設評価ツール!Q147</f>
        <v/>
      </c>
      <c r="F50" s="55"/>
      <c r="G50" s="56"/>
      <c r="H50" s="55"/>
      <c r="I50" s="55"/>
      <c r="K50" s="50">
        <v>47</v>
      </c>
      <c r="L50" s="34">
        <v>9</v>
      </c>
    </row>
    <row r="51" spans="1:12" ht="15.6" customHeight="1">
      <c r="A51" s="112"/>
      <c r="B51" s="52">
        <v>48</v>
      </c>
      <c r="C51" s="57" t="s">
        <v>225</v>
      </c>
      <c r="D51" s="54">
        <f>施設評価ツール!P150</f>
        <v>0</v>
      </c>
      <c r="E51" s="54" t="str">
        <f>施設評価ツール!Q150</f>
        <v/>
      </c>
      <c r="F51" s="55"/>
      <c r="G51" s="56"/>
      <c r="H51" s="55"/>
      <c r="I51" s="55"/>
      <c r="K51" s="50">
        <v>48</v>
      </c>
      <c r="L51" s="34">
        <v>10</v>
      </c>
    </row>
    <row r="52" spans="1:12" ht="15.6" customHeight="1">
      <c r="A52" s="112"/>
      <c r="B52" s="52">
        <v>49</v>
      </c>
      <c r="C52" s="52"/>
      <c r="D52" s="54">
        <f>施設評価ツール!P153</f>
        <v>0</v>
      </c>
      <c r="E52" s="54" t="str">
        <f>施設評価ツール!Q153</f>
        <v/>
      </c>
      <c r="F52" s="55"/>
      <c r="G52" s="56"/>
      <c r="H52" s="55"/>
      <c r="I52" s="55"/>
      <c r="K52" s="50">
        <v>49</v>
      </c>
      <c r="L52" s="34">
        <v>11</v>
      </c>
    </row>
    <row r="53" spans="1:12" ht="15.6" customHeight="1">
      <c r="A53" s="112"/>
      <c r="B53" s="52">
        <v>50</v>
      </c>
      <c r="C53" s="52"/>
      <c r="D53" s="54">
        <f>施設評価ツール!P156</f>
        <v>0</v>
      </c>
      <c r="E53" s="54" t="str">
        <f>施設評価ツール!Q156</f>
        <v/>
      </c>
      <c r="F53" s="55"/>
      <c r="G53" s="56"/>
      <c r="H53" s="55"/>
      <c r="I53" s="55"/>
      <c r="K53" s="50">
        <v>50</v>
      </c>
      <c r="L53" s="34">
        <v>12</v>
      </c>
    </row>
    <row r="54" spans="1:12" ht="15.6" customHeight="1">
      <c r="A54" s="112"/>
      <c r="B54" s="52">
        <v>51</v>
      </c>
      <c r="C54" s="52"/>
      <c r="D54" s="54">
        <f>施設評価ツール!P159</f>
        <v>0</v>
      </c>
      <c r="E54" s="54" t="str">
        <f>施設評価ツール!Q159</f>
        <v/>
      </c>
      <c r="F54" s="55"/>
      <c r="G54" s="56"/>
      <c r="H54" s="55"/>
      <c r="I54" s="55"/>
      <c r="K54" s="50">
        <v>51</v>
      </c>
      <c r="L54" s="34">
        <v>13</v>
      </c>
    </row>
    <row r="55" spans="1:12" ht="15.6" customHeight="1">
      <c r="A55" s="112"/>
      <c r="B55" s="52">
        <v>52</v>
      </c>
      <c r="C55" s="52"/>
      <c r="D55" s="54">
        <f>施設評価ツール!P162</f>
        <v>0</v>
      </c>
      <c r="E55" s="54" t="str">
        <f>施設評価ツール!Q162</f>
        <v/>
      </c>
      <c r="F55" s="55"/>
      <c r="G55" s="56"/>
      <c r="H55" s="55"/>
      <c r="I55" s="55"/>
      <c r="K55" s="50">
        <v>52</v>
      </c>
      <c r="L55" s="34">
        <v>14</v>
      </c>
    </row>
    <row r="56" spans="1:12" ht="15.6" customHeight="1">
      <c r="A56" s="112"/>
      <c r="B56" s="52">
        <v>53</v>
      </c>
      <c r="C56" s="52"/>
      <c r="D56" s="54">
        <f>施設評価ツール!P166</f>
        <v>0</v>
      </c>
      <c r="E56" s="54" t="str">
        <f>施設評価ツール!Q166</f>
        <v/>
      </c>
      <c r="F56" s="55"/>
      <c r="G56" s="56"/>
      <c r="H56" s="55"/>
      <c r="I56" s="55"/>
      <c r="K56" s="50">
        <v>53</v>
      </c>
      <c r="L56" s="34">
        <v>15</v>
      </c>
    </row>
    <row r="57" spans="1:12" ht="15.6" customHeight="1">
      <c r="A57" s="112"/>
      <c r="B57" s="52">
        <v>54</v>
      </c>
      <c r="C57" s="52"/>
      <c r="D57" s="54">
        <f>施設評価ツール!P170</f>
        <v>0</v>
      </c>
      <c r="E57" s="54" t="str">
        <f>施設評価ツール!Q170</f>
        <v/>
      </c>
      <c r="F57" s="55"/>
      <c r="G57" s="56"/>
      <c r="H57" s="55"/>
      <c r="I57" s="55"/>
      <c r="K57" s="50">
        <v>54</v>
      </c>
      <c r="L57" s="34">
        <v>16</v>
      </c>
    </row>
    <row r="58" spans="1:12" ht="15.6" customHeight="1">
      <c r="A58" s="112"/>
      <c r="B58" s="52">
        <v>55</v>
      </c>
      <c r="C58" s="57" t="s">
        <v>225</v>
      </c>
      <c r="D58" s="54">
        <f>施設評価ツール!P175</f>
        <v>0</v>
      </c>
      <c r="E58" s="54" t="str">
        <f>施設評価ツール!Q175</f>
        <v/>
      </c>
      <c r="F58" s="55"/>
      <c r="G58" s="56"/>
      <c r="H58" s="55"/>
      <c r="I58" s="55"/>
      <c r="K58" s="50">
        <v>55</v>
      </c>
      <c r="L58" s="34">
        <v>17</v>
      </c>
    </row>
    <row r="59" spans="1:12" ht="15.6" customHeight="1">
      <c r="A59" s="112"/>
      <c r="B59" s="52">
        <v>56</v>
      </c>
      <c r="C59" s="52"/>
      <c r="D59" s="54">
        <f>施設評価ツール!P183</f>
        <v>0</v>
      </c>
      <c r="E59" s="54" t="str">
        <f>施設評価ツール!Q183</f>
        <v/>
      </c>
      <c r="F59" s="55"/>
      <c r="G59" s="56"/>
      <c r="H59" s="55"/>
      <c r="I59" s="55"/>
      <c r="K59" s="50">
        <v>56</v>
      </c>
      <c r="L59" s="34">
        <v>18</v>
      </c>
    </row>
    <row r="60" spans="1:12" ht="15.6" customHeight="1">
      <c r="A60" s="112"/>
      <c r="B60" s="52">
        <v>57</v>
      </c>
      <c r="C60" s="57" t="s">
        <v>225</v>
      </c>
      <c r="D60" s="54">
        <f>施設評価ツール!P189</f>
        <v>0</v>
      </c>
      <c r="E60" s="54" t="str">
        <f>施設評価ツール!Q189</f>
        <v/>
      </c>
      <c r="F60" s="55"/>
      <c r="G60" s="56"/>
      <c r="H60" s="55"/>
      <c r="I60" s="55"/>
      <c r="K60" s="50">
        <v>57</v>
      </c>
      <c r="L60" s="34">
        <v>19</v>
      </c>
    </row>
    <row r="61" spans="1:12" ht="15.6" customHeight="1">
      <c r="A61" s="112"/>
      <c r="B61" s="52">
        <v>58</v>
      </c>
      <c r="C61" s="57" t="s">
        <v>225</v>
      </c>
      <c r="D61" s="54">
        <f>施設評価ツール!P193</f>
        <v>0</v>
      </c>
      <c r="E61" s="54" t="str">
        <f>施設評価ツール!Q193</f>
        <v/>
      </c>
      <c r="F61" s="55"/>
      <c r="G61" s="56"/>
      <c r="H61" s="55"/>
      <c r="I61" s="55"/>
      <c r="K61" s="50">
        <v>58</v>
      </c>
      <c r="L61" s="34">
        <v>20</v>
      </c>
    </row>
    <row r="62" spans="1:12" ht="15.6" customHeight="1">
      <c r="A62" s="112"/>
      <c r="B62" s="52">
        <v>59</v>
      </c>
      <c r="C62" s="52"/>
      <c r="D62" s="54">
        <f>施設評価ツール!P196</f>
        <v>0</v>
      </c>
      <c r="E62" s="54" t="str">
        <f>施設評価ツール!Q196</f>
        <v/>
      </c>
      <c r="F62" s="55"/>
      <c r="G62" s="56"/>
      <c r="H62" s="55"/>
      <c r="I62" s="55"/>
      <c r="K62" s="50">
        <v>59</v>
      </c>
      <c r="L62" s="34">
        <v>21</v>
      </c>
    </row>
    <row r="63" spans="1:12" ht="15.6" customHeight="1">
      <c r="A63" s="112"/>
      <c r="B63" s="52">
        <v>60</v>
      </c>
      <c r="C63" s="52"/>
      <c r="D63" s="54">
        <f>施設評価ツール!P199</f>
        <v>0</v>
      </c>
      <c r="E63" s="54" t="str">
        <f>施設評価ツール!Q199</f>
        <v/>
      </c>
      <c r="F63" s="55"/>
      <c r="G63" s="56"/>
      <c r="H63" s="55"/>
      <c r="I63" s="55"/>
      <c r="K63" s="50">
        <v>60</v>
      </c>
      <c r="L63" s="34">
        <v>22</v>
      </c>
    </row>
    <row r="64" spans="1:12" ht="15.6" customHeight="1">
      <c r="A64" s="112"/>
      <c r="B64" s="52">
        <v>61</v>
      </c>
      <c r="C64" s="52"/>
      <c r="D64" s="54">
        <f>施設評価ツール!P202</f>
        <v>0</v>
      </c>
      <c r="E64" s="54" t="str">
        <f>施設評価ツール!Q202</f>
        <v/>
      </c>
      <c r="F64" s="55"/>
      <c r="G64" s="56"/>
      <c r="H64" s="55"/>
      <c r="I64" s="55"/>
      <c r="K64" s="50">
        <v>61</v>
      </c>
      <c r="L64" s="34">
        <v>23</v>
      </c>
    </row>
    <row r="65" spans="1:12" ht="15.6" customHeight="1">
      <c r="A65" s="112"/>
      <c r="B65" s="52">
        <v>62</v>
      </c>
      <c r="C65" s="52"/>
      <c r="D65" s="54">
        <f>施設評価ツール!P205</f>
        <v>0</v>
      </c>
      <c r="E65" s="54" t="str">
        <f>施設評価ツール!Q205</f>
        <v/>
      </c>
      <c r="F65" s="55"/>
      <c r="G65" s="56"/>
      <c r="H65" s="55"/>
      <c r="I65" s="55"/>
      <c r="K65" s="50">
        <v>62</v>
      </c>
      <c r="L65" s="34">
        <v>24</v>
      </c>
    </row>
    <row r="66" spans="1:12" ht="15.6" customHeight="1">
      <c r="A66" s="112"/>
      <c r="B66" s="52">
        <v>63</v>
      </c>
      <c r="C66" s="52"/>
      <c r="D66" s="54">
        <f>施設評価ツール!P209</f>
        <v>0</v>
      </c>
      <c r="E66" s="54" t="str">
        <f>施設評価ツール!Q209</f>
        <v/>
      </c>
      <c r="F66" s="55"/>
      <c r="G66" s="56"/>
      <c r="H66" s="55"/>
      <c r="I66" s="55"/>
      <c r="K66" s="50">
        <v>63</v>
      </c>
      <c r="L66" s="34">
        <v>25</v>
      </c>
    </row>
    <row r="67" spans="1:12" ht="15.6" customHeight="1">
      <c r="A67" s="112"/>
      <c r="B67" s="52">
        <v>64</v>
      </c>
      <c r="C67" s="52"/>
      <c r="D67" s="54">
        <f>施設評価ツール!P213</f>
        <v>0</v>
      </c>
      <c r="E67" s="54" t="str">
        <f>施設評価ツール!Q213</f>
        <v/>
      </c>
      <c r="F67" s="55"/>
      <c r="G67" s="56"/>
      <c r="H67" s="55"/>
      <c r="I67" s="55"/>
      <c r="K67" s="50">
        <v>64</v>
      </c>
      <c r="L67" s="34">
        <v>26</v>
      </c>
    </row>
    <row r="68" spans="1:12" ht="15.6" customHeight="1">
      <c r="A68" s="112"/>
      <c r="B68" s="52">
        <v>65</v>
      </c>
      <c r="C68" s="57" t="s">
        <v>225</v>
      </c>
      <c r="D68" s="54">
        <f>施設評価ツール!P218</f>
        <v>0</v>
      </c>
      <c r="E68" s="54" t="str">
        <f>施設評価ツール!Q218</f>
        <v/>
      </c>
      <c r="F68" s="55"/>
      <c r="G68" s="56"/>
      <c r="H68" s="55"/>
      <c r="I68" s="55"/>
      <c r="K68" s="50">
        <v>65</v>
      </c>
      <c r="L68" s="34">
        <v>27</v>
      </c>
    </row>
    <row r="69" spans="1:12" ht="15.6" customHeight="1">
      <c r="A69" s="112"/>
      <c r="B69" s="52">
        <v>66</v>
      </c>
      <c r="C69" s="57" t="s">
        <v>225</v>
      </c>
      <c r="D69" s="54">
        <f>施設評価ツール!P224</f>
        <v>0</v>
      </c>
      <c r="E69" s="54" t="str">
        <f>施設評価ツール!Q224</f>
        <v/>
      </c>
      <c r="F69" s="55"/>
      <c r="G69" s="56"/>
      <c r="H69" s="55"/>
      <c r="I69" s="55"/>
      <c r="K69" s="50">
        <v>66</v>
      </c>
      <c r="L69" s="34">
        <v>28</v>
      </c>
    </row>
    <row r="70" spans="1:12" ht="15.6" customHeight="1">
      <c r="A70" s="112"/>
      <c r="B70" s="52">
        <v>67</v>
      </c>
      <c r="C70" s="57" t="s">
        <v>225</v>
      </c>
      <c r="D70" s="54">
        <f>施設評価ツール!P227</f>
        <v>0</v>
      </c>
      <c r="E70" s="54" t="str">
        <f>施設評価ツール!Q227</f>
        <v/>
      </c>
      <c r="F70" s="55"/>
      <c r="G70" s="56"/>
      <c r="H70" s="55"/>
      <c r="I70" s="55"/>
      <c r="K70" s="50">
        <v>67</v>
      </c>
      <c r="L70" s="34">
        <v>29</v>
      </c>
    </row>
    <row r="71" spans="1:12" ht="15.6" customHeight="1" thickBot="1">
      <c r="A71" s="113"/>
      <c r="B71" s="59">
        <v>68</v>
      </c>
      <c r="C71" s="70" t="s">
        <v>225</v>
      </c>
      <c r="D71" s="60">
        <f>施設評価ツール!P230</f>
        <v>0</v>
      </c>
      <c r="E71" s="60" t="str">
        <f>施設評価ツール!Q230</f>
        <v/>
      </c>
      <c r="F71" s="61"/>
      <c r="G71" s="62"/>
      <c r="H71" s="61"/>
      <c r="I71" s="61"/>
      <c r="J71" s="24"/>
      <c r="K71" s="51">
        <v>68</v>
      </c>
      <c r="L71" s="35">
        <v>30</v>
      </c>
    </row>
    <row r="72" spans="1:12" ht="15.6" customHeight="1">
      <c r="A72" s="111" t="s">
        <v>127</v>
      </c>
      <c r="B72" s="63">
        <v>69</v>
      </c>
      <c r="C72" s="63"/>
      <c r="D72" s="64">
        <f>施設評価ツール!P236</f>
        <v>0</v>
      </c>
      <c r="E72" s="64" t="str">
        <f>施設評価ツール!Q236</f>
        <v/>
      </c>
      <c r="F72" s="65">
        <f>SUM(E72:E96)</f>
        <v>0</v>
      </c>
      <c r="G72" s="66">
        <f>F72/H72</f>
        <v>0</v>
      </c>
      <c r="H72" s="68">
        <v>30</v>
      </c>
      <c r="I72" s="69"/>
      <c r="K72" s="50">
        <v>69</v>
      </c>
      <c r="L72" s="34">
        <v>1</v>
      </c>
    </row>
    <row r="73" spans="1:12" ht="15.6" customHeight="1">
      <c r="A73" s="112"/>
      <c r="B73" s="52">
        <v>70</v>
      </c>
      <c r="C73" s="52"/>
      <c r="D73" s="54">
        <f>施設評価ツール!P240</f>
        <v>0</v>
      </c>
      <c r="E73" s="54" t="str">
        <f>施設評価ツール!Q240</f>
        <v/>
      </c>
      <c r="F73" s="55"/>
      <c r="G73" s="56"/>
      <c r="H73" s="55"/>
      <c r="I73" s="55"/>
      <c r="K73" s="50">
        <v>70</v>
      </c>
      <c r="L73" s="34">
        <v>2</v>
      </c>
    </row>
    <row r="74" spans="1:12" ht="15.6" customHeight="1">
      <c r="A74" s="112"/>
      <c r="B74" s="52">
        <v>71</v>
      </c>
      <c r="C74" s="52"/>
      <c r="D74" s="54">
        <f>施設評価ツール!P243</f>
        <v>0</v>
      </c>
      <c r="E74" s="54" t="str">
        <f>施設評価ツール!Q243</f>
        <v/>
      </c>
      <c r="F74" s="55"/>
      <c r="G74" s="56"/>
      <c r="H74" s="55"/>
      <c r="I74" s="55"/>
      <c r="K74" s="50">
        <v>71</v>
      </c>
      <c r="L74" s="34">
        <v>3</v>
      </c>
    </row>
    <row r="75" spans="1:12" ht="15.6" customHeight="1">
      <c r="A75" s="112"/>
      <c r="B75" s="52">
        <v>72</v>
      </c>
      <c r="C75" s="57" t="s">
        <v>225</v>
      </c>
      <c r="D75" s="54">
        <f>施設評価ツール!P246</f>
        <v>0</v>
      </c>
      <c r="E75" s="54" t="str">
        <f>施設評価ツール!Q246</f>
        <v/>
      </c>
      <c r="F75" s="55"/>
      <c r="G75" s="56"/>
      <c r="H75" s="55"/>
      <c r="I75" s="55"/>
      <c r="K75" s="50">
        <v>72</v>
      </c>
      <c r="L75" s="34">
        <v>4</v>
      </c>
    </row>
    <row r="76" spans="1:12" ht="15.6" customHeight="1">
      <c r="A76" s="112"/>
      <c r="B76" s="52">
        <v>73</v>
      </c>
      <c r="C76" s="53" t="s">
        <v>224</v>
      </c>
      <c r="D76" s="54">
        <f>施設評価ツール!P249</f>
        <v>0</v>
      </c>
      <c r="E76" s="54" t="str">
        <f>施設評価ツール!Q249</f>
        <v/>
      </c>
      <c r="F76" s="55"/>
      <c r="G76" s="56"/>
      <c r="H76" s="55"/>
      <c r="I76" s="55"/>
      <c r="K76" s="50">
        <v>73</v>
      </c>
      <c r="L76" s="34">
        <v>5</v>
      </c>
    </row>
    <row r="77" spans="1:12" ht="15.6" customHeight="1">
      <c r="A77" s="112"/>
      <c r="B77" s="52">
        <v>74</v>
      </c>
      <c r="C77" s="52"/>
      <c r="D77" s="54">
        <f>施設評価ツール!P252</f>
        <v>0</v>
      </c>
      <c r="E77" s="54" t="str">
        <f>施設評価ツール!Q252</f>
        <v/>
      </c>
      <c r="F77" s="55"/>
      <c r="G77" s="56"/>
      <c r="H77" s="55"/>
      <c r="I77" s="55"/>
      <c r="K77" s="50">
        <v>74</v>
      </c>
      <c r="L77" s="34">
        <v>6</v>
      </c>
    </row>
    <row r="78" spans="1:12" ht="15.6" customHeight="1">
      <c r="A78" s="112"/>
      <c r="B78" s="52">
        <v>75</v>
      </c>
      <c r="C78" s="52"/>
      <c r="D78" s="54">
        <f>施設評価ツール!P255</f>
        <v>0</v>
      </c>
      <c r="E78" s="54" t="str">
        <f>施設評価ツール!Q255</f>
        <v/>
      </c>
      <c r="F78" s="55"/>
      <c r="G78" s="56"/>
      <c r="H78" s="55"/>
      <c r="I78" s="55"/>
      <c r="K78" s="50">
        <v>75</v>
      </c>
      <c r="L78" s="34">
        <v>7</v>
      </c>
    </row>
    <row r="79" spans="1:12" ht="15.6" customHeight="1">
      <c r="A79" s="112"/>
      <c r="B79" s="52">
        <v>76</v>
      </c>
      <c r="C79" s="57" t="s">
        <v>225</v>
      </c>
      <c r="D79" s="54">
        <f>施設評価ツール!P258</f>
        <v>0</v>
      </c>
      <c r="E79" s="54" t="str">
        <f>施設評価ツール!Q258</f>
        <v/>
      </c>
      <c r="F79" s="55"/>
      <c r="G79" s="56"/>
      <c r="H79" s="55"/>
      <c r="I79" s="55"/>
      <c r="K79" s="50">
        <v>76</v>
      </c>
      <c r="L79" s="34">
        <v>8</v>
      </c>
    </row>
    <row r="80" spans="1:12" ht="15.6" customHeight="1">
      <c r="A80" s="112"/>
      <c r="B80" s="52">
        <v>77</v>
      </c>
      <c r="C80" s="52"/>
      <c r="D80" s="54">
        <f>施設評価ツール!P262</f>
        <v>0</v>
      </c>
      <c r="E80" s="54" t="str">
        <f>施設評価ツール!Q262</f>
        <v/>
      </c>
      <c r="F80" s="55"/>
      <c r="G80" s="56"/>
      <c r="H80" s="55"/>
      <c r="I80" s="55"/>
      <c r="K80" s="50">
        <v>77</v>
      </c>
      <c r="L80" s="34">
        <v>9</v>
      </c>
    </row>
    <row r="81" spans="1:12" ht="15.6" customHeight="1">
      <c r="A81" s="112"/>
      <c r="B81" s="52">
        <v>78</v>
      </c>
      <c r="C81" s="52"/>
      <c r="D81" s="54">
        <f>施設評価ツール!P265</f>
        <v>0</v>
      </c>
      <c r="E81" s="54" t="str">
        <f>施設評価ツール!Q265</f>
        <v/>
      </c>
      <c r="F81" s="55"/>
      <c r="G81" s="56"/>
      <c r="H81" s="55"/>
      <c r="I81" s="55"/>
      <c r="K81" s="50">
        <v>78</v>
      </c>
      <c r="L81" s="34">
        <v>10</v>
      </c>
    </row>
    <row r="82" spans="1:12" ht="15.6" customHeight="1">
      <c r="A82" s="112"/>
      <c r="B82" s="52">
        <v>79</v>
      </c>
      <c r="C82" s="52"/>
      <c r="D82" s="54">
        <f>施設評価ツール!P268</f>
        <v>0</v>
      </c>
      <c r="E82" s="54" t="str">
        <f>施設評価ツール!Q268</f>
        <v/>
      </c>
      <c r="F82" s="55"/>
      <c r="G82" s="56"/>
      <c r="H82" s="55"/>
      <c r="I82" s="55"/>
      <c r="K82" s="50">
        <v>79</v>
      </c>
      <c r="L82" s="34">
        <v>11</v>
      </c>
    </row>
    <row r="83" spans="1:12" ht="15.6" customHeight="1">
      <c r="A83" s="112"/>
      <c r="B83" s="52">
        <v>80</v>
      </c>
      <c r="C83" s="52"/>
      <c r="D83" s="54">
        <f>施設評価ツール!P271</f>
        <v>0</v>
      </c>
      <c r="E83" s="54" t="str">
        <f>施設評価ツール!Q271</f>
        <v/>
      </c>
      <c r="F83" s="55"/>
      <c r="G83" s="56"/>
      <c r="H83" s="55"/>
      <c r="I83" s="55"/>
      <c r="K83" s="50">
        <v>80</v>
      </c>
      <c r="L83" s="34">
        <v>12</v>
      </c>
    </row>
    <row r="84" spans="1:12" ht="15.6" customHeight="1">
      <c r="A84" s="112"/>
      <c r="B84" s="52">
        <v>81</v>
      </c>
      <c r="C84" s="52"/>
      <c r="D84" s="54">
        <f>施設評価ツール!P274</f>
        <v>0</v>
      </c>
      <c r="E84" s="54" t="str">
        <f>施設評価ツール!Q274</f>
        <v/>
      </c>
      <c r="F84" s="55"/>
      <c r="G84" s="56"/>
      <c r="H84" s="55"/>
      <c r="I84" s="55"/>
      <c r="K84" s="50">
        <v>81</v>
      </c>
      <c r="L84" s="34">
        <v>13</v>
      </c>
    </row>
    <row r="85" spans="1:12" ht="15.6" customHeight="1">
      <c r="A85" s="112"/>
      <c r="B85" s="52">
        <v>82</v>
      </c>
      <c r="C85" s="52"/>
      <c r="D85" s="54">
        <f>施設評価ツール!P277</f>
        <v>0</v>
      </c>
      <c r="E85" s="54" t="str">
        <f>施設評価ツール!Q277</f>
        <v/>
      </c>
      <c r="F85" s="55"/>
      <c r="G85" s="56"/>
      <c r="H85" s="55"/>
      <c r="I85" s="55"/>
      <c r="K85" s="50">
        <v>82</v>
      </c>
      <c r="L85" s="34">
        <v>14</v>
      </c>
    </row>
    <row r="86" spans="1:12" ht="15.6" customHeight="1">
      <c r="A86" s="112"/>
      <c r="B86" s="52">
        <v>83</v>
      </c>
      <c r="C86" s="53" t="s">
        <v>224</v>
      </c>
      <c r="D86" s="54">
        <f>施設評価ツール!P281</f>
        <v>0</v>
      </c>
      <c r="E86" s="54" t="str">
        <f>施設評価ツール!Q281</f>
        <v/>
      </c>
      <c r="F86" s="55"/>
      <c r="G86" s="56"/>
      <c r="H86" s="55"/>
      <c r="I86" s="55"/>
      <c r="K86" s="50">
        <v>83</v>
      </c>
      <c r="L86" s="34">
        <v>15</v>
      </c>
    </row>
    <row r="87" spans="1:12" ht="15.6" customHeight="1">
      <c r="A87" s="112"/>
      <c r="B87" s="52">
        <v>84</v>
      </c>
      <c r="C87" s="53" t="s">
        <v>224</v>
      </c>
      <c r="D87" s="54">
        <f>施設評価ツール!P284</f>
        <v>0</v>
      </c>
      <c r="E87" s="54" t="str">
        <f>施設評価ツール!Q284</f>
        <v/>
      </c>
      <c r="F87" s="55"/>
      <c r="G87" s="56"/>
      <c r="H87" s="55"/>
      <c r="I87" s="55"/>
      <c r="K87" s="50">
        <v>84</v>
      </c>
      <c r="L87" s="34">
        <v>16</v>
      </c>
    </row>
    <row r="88" spans="1:12" ht="15.6" customHeight="1">
      <c r="A88" s="112"/>
      <c r="B88" s="52">
        <v>85</v>
      </c>
      <c r="C88" s="57" t="s">
        <v>225</v>
      </c>
      <c r="D88" s="54">
        <f>施設評価ツール!P287</f>
        <v>0</v>
      </c>
      <c r="E88" s="54" t="str">
        <f>施設評価ツール!Q287</f>
        <v/>
      </c>
      <c r="F88" s="55"/>
      <c r="G88" s="56"/>
      <c r="H88" s="55"/>
      <c r="I88" s="55"/>
      <c r="K88" s="50">
        <v>85</v>
      </c>
      <c r="L88" s="34">
        <v>17</v>
      </c>
    </row>
    <row r="89" spans="1:12" ht="15.6" customHeight="1">
      <c r="A89" s="112"/>
      <c r="B89" s="52">
        <v>86</v>
      </c>
      <c r="C89" s="53" t="s">
        <v>224</v>
      </c>
      <c r="D89" s="54">
        <f>施設評価ツール!P290</f>
        <v>0</v>
      </c>
      <c r="E89" s="54" t="str">
        <f>施設評価ツール!Q290</f>
        <v/>
      </c>
      <c r="F89" s="55"/>
      <c r="G89" s="56"/>
      <c r="H89" s="55"/>
      <c r="I89" s="55"/>
      <c r="K89" s="50">
        <v>86</v>
      </c>
      <c r="L89" s="34">
        <v>18</v>
      </c>
    </row>
    <row r="90" spans="1:12" ht="15.6" customHeight="1">
      <c r="A90" s="112"/>
      <c r="B90" s="52">
        <v>87</v>
      </c>
      <c r="C90" s="52"/>
      <c r="D90" s="54">
        <f>施設評価ツール!P293</f>
        <v>0</v>
      </c>
      <c r="E90" s="54" t="str">
        <f>施設評価ツール!Q293</f>
        <v/>
      </c>
      <c r="F90" s="55"/>
      <c r="G90" s="56"/>
      <c r="H90" s="55"/>
      <c r="I90" s="55"/>
      <c r="K90" s="50">
        <v>87</v>
      </c>
      <c r="L90" s="34">
        <v>19</v>
      </c>
    </row>
    <row r="91" spans="1:12" ht="15.6" customHeight="1">
      <c r="A91" s="112"/>
      <c r="B91" s="52">
        <v>88</v>
      </c>
      <c r="C91" s="53" t="s">
        <v>224</v>
      </c>
      <c r="D91" s="54">
        <f>施設評価ツール!P297</f>
        <v>0</v>
      </c>
      <c r="E91" s="54" t="str">
        <f>施設評価ツール!Q297</f>
        <v/>
      </c>
      <c r="F91" s="55"/>
      <c r="G91" s="56"/>
      <c r="H91" s="55"/>
      <c r="I91" s="55"/>
      <c r="K91" s="50">
        <v>88</v>
      </c>
      <c r="L91" s="34">
        <v>20</v>
      </c>
    </row>
    <row r="92" spans="1:12" ht="15.6" customHeight="1">
      <c r="A92" s="112"/>
      <c r="B92" s="52">
        <v>89</v>
      </c>
      <c r="C92" s="52"/>
      <c r="D92" s="54">
        <f>施設評価ツール!P300</f>
        <v>0</v>
      </c>
      <c r="E92" s="54" t="str">
        <f>施設評価ツール!Q300</f>
        <v/>
      </c>
      <c r="F92" s="55"/>
      <c r="G92" s="56"/>
      <c r="H92" s="55"/>
      <c r="I92" s="55"/>
      <c r="K92" s="50">
        <v>89</v>
      </c>
      <c r="L92" s="34">
        <v>21</v>
      </c>
    </row>
    <row r="93" spans="1:12" ht="15.6" customHeight="1">
      <c r="A93" s="112"/>
      <c r="B93" s="52">
        <v>90</v>
      </c>
      <c r="C93" s="52"/>
      <c r="D93" s="54">
        <f>施設評価ツール!P304</f>
        <v>0</v>
      </c>
      <c r="E93" s="54" t="str">
        <f>施設評価ツール!Q304</f>
        <v/>
      </c>
      <c r="F93" s="55"/>
      <c r="G93" s="56"/>
      <c r="H93" s="55"/>
      <c r="I93" s="55"/>
      <c r="K93" s="50">
        <v>90</v>
      </c>
      <c r="L93" s="34">
        <v>22</v>
      </c>
    </row>
    <row r="94" spans="1:12" ht="15.6" customHeight="1">
      <c r="A94" s="112"/>
      <c r="B94" s="52">
        <v>91</v>
      </c>
      <c r="C94" s="52"/>
      <c r="D94" s="54">
        <f>施設評価ツール!P307</f>
        <v>0</v>
      </c>
      <c r="E94" s="54" t="str">
        <f>施設評価ツール!Q307</f>
        <v/>
      </c>
      <c r="F94" s="55"/>
      <c r="G94" s="56"/>
      <c r="H94" s="55"/>
      <c r="I94" s="55"/>
      <c r="K94" s="50">
        <v>91</v>
      </c>
      <c r="L94" s="34">
        <v>23</v>
      </c>
    </row>
    <row r="95" spans="1:12" ht="15.6" customHeight="1">
      <c r="A95" s="112"/>
      <c r="B95" s="52">
        <v>92</v>
      </c>
      <c r="C95" s="57" t="s">
        <v>225</v>
      </c>
      <c r="D95" s="54">
        <f>施設評価ツール!P310</f>
        <v>0</v>
      </c>
      <c r="E95" s="54" t="str">
        <f>施設評価ツール!Q310</f>
        <v/>
      </c>
      <c r="F95" s="55"/>
      <c r="G95" s="56"/>
      <c r="H95" s="55"/>
      <c r="I95" s="55"/>
      <c r="K95" s="50">
        <v>92</v>
      </c>
      <c r="L95" s="34">
        <v>24</v>
      </c>
    </row>
    <row r="96" spans="1:12" ht="15.6" customHeight="1" thickBot="1">
      <c r="A96" s="113"/>
      <c r="B96" s="59">
        <v>93</v>
      </c>
      <c r="C96" s="70" t="s">
        <v>225</v>
      </c>
      <c r="D96" s="60">
        <f>施設評価ツール!P313</f>
        <v>0</v>
      </c>
      <c r="E96" s="60" t="str">
        <f>施設評価ツール!Q313</f>
        <v/>
      </c>
      <c r="F96" s="61"/>
      <c r="G96" s="62"/>
      <c r="H96" s="61"/>
      <c r="I96" s="61"/>
      <c r="J96" s="24"/>
      <c r="K96" s="51">
        <v>93</v>
      </c>
      <c r="L96" s="35">
        <v>25</v>
      </c>
    </row>
    <row r="97" spans="1:12" ht="15.6" customHeight="1">
      <c r="A97" s="111" t="s">
        <v>142</v>
      </c>
      <c r="B97" s="63">
        <v>94</v>
      </c>
      <c r="C97" s="63"/>
      <c r="D97" s="64">
        <f>施設評価ツール!P317</f>
        <v>0</v>
      </c>
      <c r="E97" s="64" t="str">
        <f>施設評価ツール!Q317</f>
        <v/>
      </c>
      <c r="F97" s="65">
        <f>SUM(E97:E116)</f>
        <v>0</v>
      </c>
      <c r="G97" s="66">
        <f>F97/H97</f>
        <v>0</v>
      </c>
      <c r="H97" s="68">
        <v>25</v>
      </c>
      <c r="I97" s="69"/>
      <c r="K97" s="50">
        <v>94</v>
      </c>
      <c r="L97" s="34">
        <v>1</v>
      </c>
    </row>
    <row r="98" spans="1:12" ht="15.6" customHeight="1">
      <c r="A98" s="112"/>
      <c r="B98" s="52">
        <v>95</v>
      </c>
      <c r="C98" s="52"/>
      <c r="D98" s="54">
        <f>施設評価ツール!P320</f>
        <v>0</v>
      </c>
      <c r="E98" s="54" t="str">
        <f>施設評価ツール!Q320</f>
        <v/>
      </c>
      <c r="F98" s="55"/>
      <c r="G98" s="56"/>
      <c r="H98" s="55"/>
      <c r="I98" s="55"/>
      <c r="K98" s="50">
        <v>95</v>
      </c>
      <c r="L98" s="34">
        <v>2</v>
      </c>
    </row>
    <row r="99" spans="1:12" ht="15.6" customHeight="1">
      <c r="A99" s="112"/>
      <c r="B99" s="52">
        <v>96</v>
      </c>
      <c r="C99" s="52"/>
      <c r="D99" s="54">
        <f>施設評価ツール!P322</f>
        <v>0</v>
      </c>
      <c r="E99" s="54" t="str">
        <f>施設評価ツール!Q322</f>
        <v/>
      </c>
      <c r="F99" s="55"/>
      <c r="G99" s="56"/>
      <c r="H99" s="55"/>
      <c r="I99" s="55"/>
      <c r="K99" s="50">
        <v>96</v>
      </c>
      <c r="L99" s="34">
        <v>3</v>
      </c>
    </row>
    <row r="100" spans="1:12" ht="15.6" customHeight="1">
      <c r="A100" s="112"/>
      <c r="B100" s="52">
        <v>97</v>
      </c>
      <c r="C100" s="52"/>
      <c r="D100" s="54">
        <f>施設評価ツール!P324</f>
        <v>0</v>
      </c>
      <c r="E100" s="54" t="str">
        <f>施設評価ツール!Q324</f>
        <v/>
      </c>
      <c r="F100" s="55"/>
      <c r="G100" s="56"/>
      <c r="H100" s="55"/>
      <c r="I100" s="55"/>
      <c r="K100" s="50">
        <v>97</v>
      </c>
      <c r="L100" s="34">
        <v>4</v>
      </c>
    </row>
    <row r="101" spans="1:12" ht="15.6" customHeight="1">
      <c r="A101" s="112"/>
      <c r="B101" s="52">
        <v>98</v>
      </c>
      <c r="C101" s="52"/>
      <c r="D101" s="54">
        <f>施設評価ツール!P327</f>
        <v>0</v>
      </c>
      <c r="E101" s="54" t="str">
        <f>施設評価ツール!Q327</f>
        <v/>
      </c>
      <c r="F101" s="55"/>
      <c r="G101" s="56"/>
      <c r="H101" s="55"/>
      <c r="I101" s="55"/>
      <c r="K101" s="50">
        <v>98</v>
      </c>
      <c r="L101" s="34">
        <v>5</v>
      </c>
    </row>
    <row r="102" spans="1:12" ht="15.6" customHeight="1">
      <c r="A102" s="112"/>
      <c r="B102" s="52">
        <v>99</v>
      </c>
      <c r="C102" s="52"/>
      <c r="D102" s="54" t="str">
        <f>施設評価ツール!Q330</f>
        <v/>
      </c>
      <c r="E102" s="58" t="str">
        <f>施設評価ツール!Q331</f>
        <v/>
      </c>
      <c r="F102" s="55"/>
      <c r="G102" s="56"/>
      <c r="H102" s="55"/>
      <c r="I102" s="55"/>
      <c r="K102" s="50">
        <v>99</v>
      </c>
      <c r="L102" s="34">
        <v>6</v>
      </c>
    </row>
    <row r="103" spans="1:12" ht="15.6" customHeight="1">
      <c r="A103" s="112"/>
      <c r="B103" s="52">
        <v>100</v>
      </c>
      <c r="C103" s="57" t="s">
        <v>225</v>
      </c>
      <c r="D103" s="54">
        <f>施設評価ツール!P334</f>
        <v>0</v>
      </c>
      <c r="E103" s="54" t="str">
        <f>施設評価ツール!Q334</f>
        <v/>
      </c>
      <c r="F103" s="55"/>
      <c r="G103" s="56"/>
      <c r="H103" s="55"/>
      <c r="I103" s="55"/>
      <c r="K103" s="50">
        <v>100</v>
      </c>
      <c r="L103" s="34">
        <v>7</v>
      </c>
    </row>
    <row r="104" spans="1:12" ht="15.6" customHeight="1">
      <c r="A104" s="112"/>
      <c r="B104" s="52">
        <v>101</v>
      </c>
      <c r="C104" s="52"/>
      <c r="D104" s="54">
        <f>施設評価ツール!P336</f>
        <v>0</v>
      </c>
      <c r="E104" s="54" t="str">
        <f>施設評価ツール!Q336</f>
        <v/>
      </c>
      <c r="F104" s="55"/>
      <c r="G104" s="56"/>
      <c r="H104" s="55"/>
      <c r="I104" s="55"/>
      <c r="K104" s="50">
        <v>101</v>
      </c>
      <c r="L104" s="34">
        <v>8</v>
      </c>
    </row>
    <row r="105" spans="1:12" ht="15.6" customHeight="1">
      <c r="A105" s="112"/>
      <c r="B105" s="52">
        <v>102</v>
      </c>
      <c r="C105" s="57" t="s">
        <v>225</v>
      </c>
      <c r="D105" s="54">
        <f>施設評価ツール!P338</f>
        <v>0</v>
      </c>
      <c r="E105" s="54" t="str">
        <f>施設評価ツール!Q338</f>
        <v/>
      </c>
      <c r="F105" s="55"/>
      <c r="G105" s="56"/>
      <c r="H105" s="55"/>
      <c r="I105" s="55"/>
      <c r="K105" s="50">
        <v>102</v>
      </c>
      <c r="L105" s="34">
        <v>9</v>
      </c>
    </row>
    <row r="106" spans="1:12" ht="15.6" customHeight="1">
      <c r="A106" s="112"/>
      <c r="B106" s="52">
        <v>103</v>
      </c>
      <c r="C106" s="57" t="s">
        <v>225</v>
      </c>
      <c r="D106" s="54">
        <f>施設評価ツール!P340</f>
        <v>0</v>
      </c>
      <c r="E106" s="54" t="str">
        <f>施設評価ツール!Q340</f>
        <v/>
      </c>
      <c r="F106" s="55"/>
      <c r="G106" s="56"/>
      <c r="H106" s="55"/>
      <c r="I106" s="55"/>
      <c r="K106" s="50">
        <v>103</v>
      </c>
      <c r="L106" s="34">
        <v>10</v>
      </c>
    </row>
    <row r="107" spans="1:12" ht="15.6" customHeight="1">
      <c r="A107" s="112"/>
      <c r="B107" s="52">
        <v>104</v>
      </c>
      <c r="C107" s="57" t="s">
        <v>225</v>
      </c>
      <c r="D107" s="54">
        <f>施設評価ツール!P343</f>
        <v>0</v>
      </c>
      <c r="E107" s="54" t="str">
        <f>施設評価ツール!Q343</f>
        <v/>
      </c>
      <c r="F107" s="55"/>
      <c r="G107" s="56"/>
      <c r="H107" s="55"/>
      <c r="I107" s="55"/>
      <c r="K107" s="50">
        <v>104</v>
      </c>
      <c r="L107" s="34">
        <v>11</v>
      </c>
    </row>
    <row r="108" spans="1:12" ht="15.6" customHeight="1">
      <c r="A108" s="112"/>
      <c r="B108" s="52">
        <v>105</v>
      </c>
      <c r="C108" s="57" t="s">
        <v>225</v>
      </c>
      <c r="D108" s="54">
        <f>施設評価ツール!P346</f>
        <v>0</v>
      </c>
      <c r="E108" s="54" t="str">
        <f>施設評価ツール!Q346</f>
        <v/>
      </c>
      <c r="F108" s="55"/>
      <c r="G108" s="56"/>
      <c r="H108" s="55"/>
      <c r="I108" s="55"/>
      <c r="K108" s="50">
        <v>105</v>
      </c>
      <c r="L108" s="34">
        <v>12</v>
      </c>
    </row>
    <row r="109" spans="1:12" ht="15.6" customHeight="1">
      <c r="A109" s="112"/>
      <c r="B109" s="52">
        <v>106</v>
      </c>
      <c r="C109" s="52"/>
      <c r="D109" s="54">
        <f>施設評価ツール!P349</f>
        <v>0</v>
      </c>
      <c r="E109" s="54" t="str">
        <f>施設評価ツール!Q349</f>
        <v/>
      </c>
      <c r="F109" s="55"/>
      <c r="G109" s="56"/>
      <c r="H109" s="55"/>
      <c r="I109" s="55"/>
      <c r="K109" s="50">
        <v>106</v>
      </c>
      <c r="L109" s="34">
        <v>13</v>
      </c>
    </row>
    <row r="110" spans="1:12" ht="15.6" customHeight="1">
      <c r="A110" s="112"/>
      <c r="B110" s="52">
        <v>107</v>
      </c>
      <c r="C110" s="52"/>
      <c r="D110" s="54">
        <f>施設評価ツール!P352</f>
        <v>0</v>
      </c>
      <c r="E110" s="54" t="str">
        <f>施設評価ツール!Q352</f>
        <v/>
      </c>
      <c r="F110" s="55"/>
      <c r="G110" s="56"/>
      <c r="H110" s="55"/>
      <c r="I110" s="55"/>
      <c r="K110" s="50">
        <v>107</v>
      </c>
      <c r="L110" s="34">
        <v>14</v>
      </c>
    </row>
    <row r="111" spans="1:12" ht="15.6" customHeight="1">
      <c r="A111" s="112"/>
      <c r="B111" s="52">
        <v>108</v>
      </c>
      <c r="C111" s="52"/>
      <c r="D111" s="54">
        <f>施設評価ツール!P356</f>
        <v>0</v>
      </c>
      <c r="E111" s="54" t="str">
        <f>施設評価ツール!Q356</f>
        <v/>
      </c>
      <c r="F111" s="55"/>
      <c r="G111" s="56"/>
      <c r="H111" s="55"/>
      <c r="I111" s="55"/>
      <c r="K111" s="50">
        <v>108</v>
      </c>
      <c r="L111" s="34">
        <v>15</v>
      </c>
    </row>
    <row r="112" spans="1:12" ht="15.6" customHeight="1">
      <c r="A112" s="112"/>
      <c r="B112" s="52">
        <v>109</v>
      </c>
      <c r="C112" s="52"/>
      <c r="D112" s="54">
        <f>施設評価ツール!P359</f>
        <v>0</v>
      </c>
      <c r="E112" s="54" t="str">
        <f>施設評価ツール!Q359</f>
        <v/>
      </c>
      <c r="F112" s="55"/>
      <c r="G112" s="56"/>
      <c r="H112" s="55"/>
      <c r="I112" s="55"/>
      <c r="K112" s="50">
        <v>109</v>
      </c>
      <c r="L112" s="34">
        <v>16</v>
      </c>
    </row>
    <row r="113" spans="1:13" ht="15.6" customHeight="1">
      <c r="A113" s="112"/>
      <c r="B113" s="52">
        <v>110</v>
      </c>
      <c r="C113" s="52"/>
      <c r="D113" s="54">
        <f>施設評価ツール!P361</f>
        <v>0</v>
      </c>
      <c r="E113" s="54" t="str">
        <f>施設評価ツール!Q361</f>
        <v/>
      </c>
      <c r="F113" s="55"/>
      <c r="G113" s="56"/>
      <c r="H113" s="55"/>
      <c r="I113" s="55"/>
      <c r="K113" s="50">
        <v>110</v>
      </c>
      <c r="L113" s="34">
        <v>17</v>
      </c>
    </row>
    <row r="114" spans="1:13" ht="15.6" customHeight="1">
      <c r="A114" s="112"/>
      <c r="B114" s="52">
        <v>111</v>
      </c>
      <c r="C114" s="52"/>
      <c r="D114" s="54">
        <f>施設評価ツール!P363</f>
        <v>0</v>
      </c>
      <c r="E114" s="54" t="str">
        <f>施設評価ツール!Q363</f>
        <v/>
      </c>
      <c r="F114" s="55"/>
      <c r="G114" s="56"/>
      <c r="H114" s="55"/>
      <c r="I114" s="55"/>
      <c r="K114" s="50">
        <v>111</v>
      </c>
      <c r="L114" s="34">
        <v>18</v>
      </c>
    </row>
    <row r="115" spans="1:13" ht="15.6" customHeight="1">
      <c r="A115" s="112"/>
      <c r="B115" s="52">
        <v>112</v>
      </c>
      <c r="C115" s="52"/>
      <c r="D115" s="54">
        <f>施設評価ツール!P365</f>
        <v>0</v>
      </c>
      <c r="E115" s="54" t="str">
        <f>施設評価ツール!Q365</f>
        <v/>
      </c>
      <c r="F115" s="55"/>
      <c r="G115" s="56"/>
      <c r="H115" s="55"/>
      <c r="I115" s="55"/>
      <c r="K115" s="50">
        <v>112</v>
      </c>
      <c r="L115" s="34">
        <v>19</v>
      </c>
    </row>
    <row r="116" spans="1:13" ht="15.6" customHeight="1" thickBot="1">
      <c r="A116" s="113"/>
      <c r="B116" s="59">
        <v>113</v>
      </c>
      <c r="C116" s="59"/>
      <c r="D116" s="60">
        <f>施設評価ツール!P368</f>
        <v>0</v>
      </c>
      <c r="E116" s="60" t="str">
        <f>施設評価ツール!Q368</f>
        <v/>
      </c>
      <c r="F116" s="61"/>
      <c r="G116" s="62"/>
      <c r="H116" s="61"/>
      <c r="I116" s="61"/>
      <c r="J116" s="24"/>
      <c r="K116" s="51">
        <v>113</v>
      </c>
      <c r="L116" s="35">
        <v>20</v>
      </c>
    </row>
    <row r="117" spans="1:13" ht="15.6" customHeight="1">
      <c r="A117" s="114" t="s">
        <v>232</v>
      </c>
      <c r="B117" s="63">
        <v>114</v>
      </c>
      <c r="C117" s="63"/>
      <c r="D117" s="64">
        <f>施設評価ツール!P372</f>
        <v>0</v>
      </c>
      <c r="E117" s="64" t="str">
        <f>施設評価ツール!Q372</f>
        <v/>
      </c>
      <c r="F117" s="65">
        <f>SUM(E117:E123)</f>
        <v>0</v>
      </c>
      <c r="G117" s="66">
        <f>F117/H117</f>
        <v>0</v>
      </c>
      <c r="H117" s="67">
        <f>8-I117</f>
        <v>8</v>
      </c>
      <c r="I117" s="67">
        <f>COUNTIF(E117:E123,"除外")</f>
        <v>0</v>
      </c>
      <c r="K117" s="50">
        <v>114</v>
      </c>
      <c r="L117" s="34">
        <v>1</v>
      </c>
    </row>
    <row r="118" spans="1:13" ht="15.6" customHeight="1">
      <c r="A118" s="115"/>
      <c r="B118" s="52">
        <v>115</v>
      </c>
      <c r="C118" s="52"/>
      <c r="D118" s="54">
        <f>施設評価ツール!P374</f>
        <v>0</v>
      </c>
      <c r="E118" s="54" t="str">
        <f>施設評価ツール!Q374</f>
        <v/>
      </c>
      <c r="F118" s="55"/>
      <c r="G118" s="56"/>
      <c r="H118" s="55"/>
      <c r="I118" s="55"/>
      <c r="K118" s="50">
        <v>115</v>
      </c>
      <c r="L118" s="34">
        <v>2</v>
      </c>
    </row>
    <row r="119" spans="1:13" ht="15.6" customHeight="1">
      <c r="A119" s="115"/>
      <c r="B119" s="52">
        <v>116</v>
      </c>
      <c r="C119" s="52"/>
      <c r="D119" s="54">
        <f>施設評価ツール!P376</f>
        <v>0</v>
      </c>
      <c r="E119" s="54" t="str">
        <f>施設評価ツール!Q376</f>
        <v/>
      </c>
      <c r="F119" s="55"/>
      <c r="G119" s="56"/>
      <c r="H119" s="55"/>
      <c r="I119" s="55"/>
      <c r="K119" s="50">
        <v>116</v>
      </c>
      <c r="L119" s="34">
        <v>3</v>
      </c>
    </row>
    <row r="120" spans="1:13" ht="15.6" customHeight="1">
      <c r="A120" s="115"/>
      <c r="B120" s="52">
        <v>117</v>
      </c>
      <c r="C120" s="52"/>
      <c r="D120" s="54">
        <f>施設評価ツール!P378</f>
        <v>0</v>
      </c>
      <c r="E120" s="54" t="str">
        <f>施設評価ツール!Q378</f>
        <v/>
      </c>
      <c r="F120" s="55"/>
      <c r="G120" s="56"/>
      <c r="H120" s="55"/>
      <c r="I120" s="55"/>
      <c r="K120" s="50">
        <v>117</v>
      </c>
      <c r="L120" s="34">
        <v>4</v>
      </c>
    </row>
    <row r="121" spans="1:13" ht="15.6" customHeight="1">
      <c r="A121" s="115"/>
      <c r="B121" s="52">
        <v>118</v>
      </c>
      <c r="C121" s="52"/>
      <c r="D121" s="54">
        <f>施設評価ツール!P381</f>
        <v>0</v>
      </c>
      <c r="E121" s="54" t="str">
        <f>施設評価ツール!Q381</f>
        <v/>
      </c>
      <c r="F121" s="55"/>
      <c r="G121" s="56"/>
      <c r="H121" s="55"/>
      <c r="I121" s="55"/>
      <c r="K121" s="50">
        <v>118</v>
      </c>
      <c r="L121" s="34">
        <v>5</v>
      </c>
    </row>
    <row r="122" spans="1:13" ht="15.6" customHeight="1">
      <c r="A122" s="115"/>
      <c r="B122" s="52">
        <v>119</v>
      </c>
      <c r="C122" s="52"/>
      <c r="D122" s="54">
        <f>施設評価ツール!P384</f>
        <v>0</v>
      </c>
      <c r="E122" s="54" t="str">
        <f>施設評価ツール!Q384</f>
        <v/>
      </c>
      <c r="F122" s="55"/>
      <c r="G122" s="56"/>
      <c r="H122" s="55"/>
      <c r="I122" s="55"/>
      <c r="K122" s="50">
        <v>119</v>
      </c>
      <c r="L122" s="34">
        <v>6</v>
      </c>
    </row>
    <row r="123" spans="1:13" ht="15.6" customHeight="1" thickBot="1">
      <c r="A123" s="116"/>
      <c r="B123" s="59">
        <v>120</v>
      </c>
      <c r="C123" s="59"/>
      <c r="D123" s="60">
        <f>施設評価ツール!P387</f>
        <v>0</v>
      </c>
      <c r="E123" s="60" t="str">
        <f>施設評価ツール!Q387</f>
        <v/>
      </c>
      <c r="F123" s="61"/>
      <c r="G123" s="62"/>
      <c r="H123" s="61"/>
      <c r="I123" s="61"/>
      <c r="J123" s="24"/>
      <c r="K123" s="51">
        <v>120</v>
      </c>
      <c r="L123" s="35">
        <v>7</v>
      </c>
    </row>
    <row r="124" spans="1:13" ht="15.6" customHeight="1" thickBot="1">
      <c r="K124" s="49"/>
    </row>
    <row r="125" spans="1:13" ht="31.15" customHeight="1">
      <c r="F125" s="30" t="s">
        <v>234</v>
      </c>
      <c r="G125" s="31" t="s">
        <v>235</v>
      </c>
      <c r="H125" s="31" t="s">
        <v>238</v>
      </c>
      <c r="I125" s="32" t="s">
        <v>231</v>
      </c>
      <c r="K125" s="49"/>
    </row>
    <row r="126" spans="1:13" ht="31.15" customHeight="1" thickBot="1">
      <c r="F126" s="27">
        <f>F4+F16+F25+F42+F72+F97+F117</f>
        <v>0</v>
      </c>
      <c r="G126" s="28">
        <f>H4+H16+H25+H42+H72+H97+H117</f>
        <v>145</v>
      </c>
      <c r="H126" s="119">
        <f>F126/G126</f>
        <v>0</v>
      </c>
      <c r="I126" s="29" t="str" cm="1">
        <f t="array" ref="I126">_xlfn.IFS(AND(H126&gt;=90%,E47=2,OR(E59=1,E59="除外")),"S",AND(H126&gt;=90%,OR(E47=0,E59=0)),"B",AND(H126&gt;=80%,H126&lt;90%,E47=2,OR(E59=1,E59="除外")),"A",AND(H126&gt;=80%,H126&lt;90%,OR(E47=0,E59=0)),"B",AND(H126&gt;=70%,H126&lt;80%),"B",AND(H126&gt;=60%,H126&lt;70%),"C",H126&lt;60%,"D")</f>
        <v>D</v>
      </c>
      <c r="K126" s="49"/>
      <c r="M126" s="11" t="str">
        <f>IF(H126&gt;=90%,"S",IF(AND(H126&gt;=80%,H126&lt;90%),"A",IF(AND(H126&gt;=70%,H126&lt;80%),"B",IF(AND(H126&gt;=60%,H126&lt;70%),"C",IF(H126&lt;60%,"D")))))</f>
        <v>D</v>
      </c>
    </row>
    <row r="127" spans="1:13" ht="15.6" customHeight="1" thickBot="1">
      <c r="K127" s="49"/>
    </row>
    <row r="128" spans="1:13" ht="16.899999999999999" customHeight="1">
      <c r="F128" s="41" t="s">
        <v>244</v>
      </c>
      <c r="G128" s="42" t="s">
        <v>250</v>
      </c>
      <c r="H128" s="43"/>
      <c r="K128" s="49"/>
    </row>
    <row r="129" spans="6:11" ht="16.899999999999999" customHeight="1">
      <c r="F129" s="44" t="s">
        <v>239</v>
      </c>
      <c r="G129" s="40" t="s">
        <v>245</v>
      </c>
      <c r="H129" s="45"/>
      <c r="K129" s="49"/>
    </row>
    <row r="130" spans="6:11" ht="16.899999999999999" customHeight="1">
      <c r="F130" s="44" t="s">
        <v>240</v>
      </c>
      <c r="G130" s="40" t="s">
        <v>246</v>
      </c>
      <c r="H130" s="45"/>
      <c r="K130" s="49"/>
    </row>
    <row r="131" spans="6:11" ht="16.899999999999999" customHeight="1">
      <c r="F131" s="44" t="s">
        <v>241</v>
      </c>
      <c r="G131" s="40" t="s">
        <v>247</v>
      </c>
      <c r="H131" s="45"/>
      <c r="K131" s="49"/>
    </row>
    <row r="132" spans="6:11" ht="16.899999999999999" customHeight="1">
      <c r="F132" s="44" t="s">
        <v>242</v>
      </c>
      <c r="G132" s="40" t="s">
        <v>248</v>
      </c>
      <c r="H132" s="45"/>
      <c r="K132" s="49"/>
    </row>
    <row r="133" spans="6:11" ht="15.6" customHeight="1" thickBot="1">
      <c r="F133" s="46" t="s">
        <v>243</v>
      </c>
      <c r="G133" s="47" t="s">
        <v>249</v>
      </c>
      <c r="H133" s="48"/>
      <c r="K133" s="49"/>
    </row>
    <row r="135" spans="6:11" ht="15.6" customHeight="1">
      <c r="F135" s="110" t="s">
        <v>254</v>
      </c>
      <c r="G135" s="110"/>
      <c r="H135" s="110"/>
      <c r="I135" s="110"/>
      <c r="J135" s="110"/>
    </row>
    <row r="136" spans="6:11" ht="15.6" customHeight="1">
      <c r="F136" s="110"/>
      <c r="G136" s="110"/>
      <c r="H136" s="110"/>
      <c r="I136" s="110"/>
      <c r="J136" s="110"/>
    </row>
    <row r="137" spans="6:11" ht="15.6" customHeight="1">
      <c r="F137" s="110"/>
      <c r="G137" s="110"/>
      <c r="H137" s="110"/>
      <c r="I137" s="110"/>
      <c r="J137" s="110"/>
    </row>
    <row r="138" spans="6:11" ht="15.6" customHeight="1">
      <c r="F138" s="110"/>
      <c r="G138" s="110"/>
      <c r="H138" s="110"/>
      <c r="I138" s="110"/>
      <c r="J138" s="110"/>
    </row>
    <row r="139" spans="6:11" ht="15.6" customHeight="1">
      <c r="F139" s="110"/>
      <c r="G139" s="110"/>
      <c r="H139" s="110"/>
      <c r="I139" s="110"/>
      <c r="J139" s="110"/>
    </row>
    <row r="140" spans="6:11" ht="15.6" customHeight="1">
      <c r="F140" s="110"/>
      <c r="G140" s="110"/>
      <c r="H140" s="110"/>
      <c r="I140" s="110"/>
      <c r="J140" s="110"/>
    </row>
    <row r="141" spans="6:11" ht="15.6" customHeight="1">
      <c r="F141" s="81"/>
      <c r="G141" s="80"/>
      <c r="H141" s="81"/>
      <c r="I141" s="81"/>
      <c r="J141" s="81"/>
    </row>
  </sheetData>
  <autoFilter ref="B3:H123" xr:uid="{00000000-0009-0000-0000-000002000000}"/>
  <mergeCells count="9">
    <mergeCell ref="B1:J1"/>
    <mergeCell ref="A4:A15"/>
    <mergeCell ref="A16:A24"/>
    <mergeCell ref="A25:A41"/>
    <mergeCell ref="F135:J140"/>
    <mergeCell ref="A42:A71"/>
    <mergeCell ref="A72:A96"/>
    <mergeCell ref="A97:A116"/>
    <mergeCell ref="A117:A123"/>
  </mergeCells>
  <phoneticPr fontId="2"/>
  <pageMargins left="0.7" right="0.7" top="0.75" bottom="0.75" header="0.3" footer="0.3"/>
  <pageSetup paperSize="9" orientation="portrait" r:id="rId1"/>
  <headerFooter>
    <oddHeader>&amp;R&amp;9&amp;D
&amp;T</oddHeader>
    <oddFooter>&amp;C&amp;9&amp;P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C8"/>
  <sheetViews>
    <sheetView view="pageLayout" zoomScaleNormal="100" workbookViewId="0">
      <selection activeCell="D5" sqref="D5"/>
    </sheetView>
  </sheetViews>
  <sheetFormatPr defaultColWidth="8.875" defaultRowHeight="15.75"/>
  <cols>
    <col min="1" max="1" width="3.125" style="2" customWidth="1"/>
    <col min="2" max="2" width="3.75" style="2" customWidth="1"/>
    <col min="3" max="4" width="10.375" style="2" customWidth="1"/>
    <col min="5" max="6" width="8.625" style="3" customWidth="1"/>
    <col min="7" max="12" width="10.375" style="3" customWidth="1"/>
    <col min="13" max="15" width="7.5" style="3" customWidth="1"/>
    <col min="16" max="16384" width="8.875" style="2"/>
  </cols>
  <sheetData>
    <row r="1" spans="1:29">
      <c r="C1" s="117" t="s">
        <v>38</v>
      </c>
      <c r="D1" s="117"/>
      <c r="E1" s="117"/>
      <c r="F1" s="117"/>
      <c r="G1" s="117"/>
      <c r="H1" s="117"/>
      <c r="I1" s="117"/>
      <c r="J1" s="117"/>
      <c r="K1" s="117"/>
      <c r="L1" s="117"/>
      <c r="M1" s="117"/>
      <c r="N1" s="117"/>
      <c r="O1" s="117"/>
      <c r="P1" s="118" t="s">
        <v>37</v>
      </c>
      <c r="Q1" s="118"/>
      <c r="R1" s="118"/>
      <c r="S1" s="118"/>
      <c r="T1" s="118"/>
      <c r="U1" s="118"/>
      <c r="V1" s="118"/>
      <c r="W1" s="118"/>
      <c r="X1" s="118"/>
      <c r="Y1" s="118"/>
      <c r="Z1" s="118"/>
      <c r="AA1" s="118"/>
    </row>
    <row r="2" spans="1:29">
      <c r="C2" s="2">
        <v>1</v>
      </c>
      <c r="G2" s="3">
        <v>27</v>
      </c>
      <c r="H2" s="3" t="s">
        <v>62</v>
      </c>
      <c r="I2" s="3">
        <v>99</v>
      </c>
      <c r="K2" s="3">
        <v>116</v>
      </c>
      <c r="L2" s="3">
        <v>117</v>
      </c>
      <c r="M2" s="3">
        <v>118</v>
      </c>
      <c r="N2" s="3">
        <v>119</v>
      </c>
      <c r="O2" s="3">
        <v>120</v>
      </c>
      <c r="P2" s="37" t="s">
        <v>59</v>
      </c>
      <c r="Q2" s="37">
        <v>140</v>
      </c>
      <c r="R2" s="37" t="s">
        <v>60</v>
      </c>
      <c r="S2" s="37">
        <v>143</v>
      </c>
      <c r="T2" s="37">
        <v>144</v>
      </c>
      <c r="U2" s="37">
        <v>145</v>
      </c>
      <c r="V2" s="37">
        <v>146</v>
      </c>
      <c r="W2" s="37">
        <v>147</v>
      </c>
      <c r="X2" s="37">
        <v>148</v>
      </c>
      <c r="Y2" s="37">
        <v>149</v>
      </c>
      <c r="Z2" s="37" t="s">
        <v>61</v>
      </c>
      <c r="AA2" s="37">
        <v>152</v>
      </c>
    </row>
    <row r="3" spans="1:29" s="3" customFormat="1" ht="37.15" customHeight="1">
      <c r="C3" s="4" t="s">
        <v>4</v>
      </c>
      <c r="D3" s="4" t="s">
        <v>10</v>
      </c>
      <c r="E3" s="4" t="s">
        <v>4</v>
      </c>
      <c r="F3" s="4" t="s">
        <v>4</v>
      </c>
      <c r="G3" s="4" t="s">
        <v>4</v>
      </c>
      <c r="H3" s="4" t="s">
        <v>4</v>
      </c>
      <c r="I3" s="4" t="s">
        <v>4</v>
      </c>
      <c r="J3" s="4" t="s">
        <v>4</v>
      </c>
      <c r="K3" s="4" t="s">
        <v>4</v>
      </c>
      <c r="L3" s="4" t="s">
        <v>4</v>
      </c>
      <c r="M3" s="4" t="s">
        <v>4</v>
      </c>
      <c r="N3" s="4" t="s">
        <v>4</v>
      </c>
      <c r="O3" s="4" t="s">
        <v>4</v>
      </c>
      <c r="P3" s="38" t="s">
        <v>4</v>
      </c>
      <c r="Q3" s="38" t="s">
        <v>4</v>
      </c>
      <c r="R3" s="38" t="s">
        <v>4</v>
      </c>
      <c r="S3" s="38" t="s">
        <v>4</v>
      </c>
      <c r="T3" s="38" t="s">
        <v>4</v>
      </c>
      <c r="U3" s="38" t="s">
        <v>4</v>
      </c>
      <c r="V3" s="38" t="s">
        <v>4</v>
      </c>
      <c r="W3" s="38" t="s">
        <v>4</v>
      </c>
      <c r="X3" s="38" t="s">
        <v>4</v>
      </c>
      <c r="Y3" s="38" t="s">
        <v>4</v>
      </c>
      <c r="Z3" s="38" t="s">
        <v>4</v>
      </c>
      <c r="AA3" s="38" t="s">
        <v>4</v>
      </c>
      <c r="AB3" s="2"/>
      <c r="AC3" s="2"/>
    </row>
    <row r="4" spans="1:29">
      <c r="A4" s="3"/>
      <c r="B4" s="37" t="s">
        <v>11</v>
      </c>
      <c r="D4" s="2" t="s">
        <v>5</v>
      </c>
      <c r="K4" s="3" t="s">
        <v>18</v>
      </c>
      <c r="P4" s="37"/>
      <c r="Q4" s="37"/>
      <c r="R4" s="37"/>
      <c r="S4" s="37"/>
      <c r="T4" s="37"/>
      <c r="U4" s="37"/>
      <c r="V4" s="37"/>
      <c r="W4" s="37"/>
      <c r="X4" s="37"/>
      <c r="Y4" s="37"/>
      <c r="Z4" s="37"/>
      <c r="AA4" s="37"/>
    </row>
    <row r="5" spans="1:29" ht="47.25">
      <c r="A5" s="3"/>
      <c r="B5" s="37" t="s">
        <v>12</v>
      </c>
      <c r="C5" s="2" t="s">
        <v>5</v>
      </c>
      <c r="D5" s="2" t="s">
        <v>6</v>
      </c>
      <c r="E5" s="3" t="s">
        <v>5</v>
      </c>
      <c r="F5" s="3" t="s">
        <v>5</v>
      </c>
      <c r="G5" s="3" t="s">
        <v>7</v>
      </c>
      <c r="H5" s="3" t="s">
        <v>7</v>
      </c>
      <c r="I5" s="3" t="s">
        <v>14</v>
      </c>
      <c r="J5" s="3" t="s">
        <v>39</v>
      </c>
      <c r="K5" s="3" t="s">
        <v>19</v>
      </c>
      <c r="L5" s="3" t="s">
        <v>21</v>
      </c>
      <c r="M5" s="3" t="s">
        <v>24</v>
      </c>
      <c r="N5" s="3" t="s">
        <v>155</v>
      </c>
      <c r="O5" s="3" t="s">
        <v>27</v>
      </c>
      <c r="P5" s="39" t="s">
        <v>39</v>
      </c>
      <c r="Q5" s="37" t="s">
        <v>30</v>
      </c>
      <c r="R5" s="37" t="s">
        <v>32</v>
      </c>
      <c r="S5" s="37" t="s">
        <v>35</v>
      </c>
      <c r="T5" s="37" t="s">
        <v>40</v>
      </c>
      <c r="U5" s="37" t="s">
        <v>43</v>
      </c>
      <c r="V5" s="37" t="s">
        <v>45</v>
      </c>
      <c r="W5" s="37" t="s">
        <v>48</v>
      </c>
      <c r="X5" s="37" t="s">
        <v>51</v>
      </c>
      <c r="Y5" s="37" t="s">
        <v>54</v>
      </c>
      <c r="Z5" s="37" t="s">
        <v>57</v>
      </c>
      <c r="AA5" s="37" t="s">
        <v>58</v>
      </c>
    </row>
    <row r="6" spans="1:29" ht="31.5">
      <c r="A6" s="3"/>
      <c r="B6" s="37" t="s">
        <v>13</v>
      </c>
      <c r="C6" s="2" t="s">
        <v>6</v>
      </c>
      <c r="E6" s="3" t="s">
        <v>6</v>
      </c>
      <c r="F6" s="3" t="s">
        <v>6</v>
      </c>
      <c r="G6" s="3" t="s">
        <v>8</v>
      </c>
      <c r="H6" s="3" t="s">
        <v>8</v>
      </c>
      <c r="I6" s="3" t="s">
        <v>15</v>
      </c>
      <c r="J6" s="3" t="s">
        <v>16</v>
      </c>
      <c r="K6" s="3" t="s">
        <v>20</v>
      </c>
      <c r="L6" s="3" t="s">
        <v>22</v>
      </c>
      <c r="M6" s="3" t="s">
        <v>25</v>
      </c>
      <c r="N6" s="3" t="s">
        <v>156</v>
      </c>
      <c r="O6" s="3" t="s">
        <v>28</v>
      </c>
      <c r="P6" s="39" t="s">
        <v>16</v>
      </c>
      <c r="Q6" s="37" t="s">
        <v>33</v>
      </c>
      <c r="R6" s="37" t="s">
        <v>33</v>
      </c>
      <c r="S6" s="37" t="s">
        <v>36</v>
      </c>
      <c r="T6" s="37" t="s">
        <v>41</v>
      </c>
      <c r="U6" s="37" t="s">
        <v>33</v>
      </c>
      <c r="V6" s="37" t="s">
        <v>46</v>
      </c>
      <c r="W6" s="37" t="s">
        <v>49</v>
      </c>
      <c r="X6" s="37" t="s">
        <v>52</v>
      </c>
      <c r="Y6" s="37" t="s">
        <v>55</v>
      </c>
      <c r="Z6" s="37" t="s">
        <v>28</v>
      </c>
      <c r="AA6" s="37" t="s">
        <v>56</v>
      </c>
    </row>
    <row r="7" spans="1:29" ht="31.5">
      <c r="A7" s="3"/>
      <c r="B7" s="37" t="s">
        <v>13</v>
      </c>
      <c r="E7" s="3" t="s">
        <v>94</v>
      </c>
      <c r="F7" s="3" t="s">
        <v>95</v>
      </c>
      <c r="G7" s="3" t="s">
        <v>9</v>
      </c>
      <c r="H7" s="3" t="s">
        <v>9</v>
      </c>
      <c r="J7" s="3" t="s">
        <v>17</v>
      </c>
      <c r="L7" s="3" t="s">
        <v>23</v>
      </c>
      <c r="M7" s="3" t="s">
        <v>26</v>
      </c>
      <c r="N7" s="3" t="s">
        <v>157</v>
      </c>
      <c r="O7" s="3" t="s">
        <v>29</v>
      </c>
      <c r="P7" s="39" t="s">
        <v>17</v>
      </c>
      <c r="Q7" s="37" t="s">
        <v>31</v>
      </c>
      <c r="R7" s="37" t="s">
        <v>34</v>
      </c>
      <c r="S7" s="37" t="s">
        <v>33</v>
      </c>
      <c r="T7" s="37" t="s">
        <v>42</v>
      </c>
      <c r="U7" s="37" t="s">
        <v>44</v>
      </c>
      <c r="V7" s="37" t="s">
        <v>47</v>
      </c>
      <c r="W7" s="37" t="s">
        <v>50</v>
      </c>
      <c r="X7" s="37" t="s">
        <v>53</v>
      </c>
      <c r="Y7" s="37" t="s">
        <v>56</v>
      </c>
      <c r="Z7" s="37" t="s">
        <v>56</v>
      </c>
      <c r="AA7" s="37"/>
    </row>
    <row r="8" spans="1:29" ht="31.5">
      <c r="A8" s="3"/>
      <c r="G8" s="3" t="s">
        <v>96</v>
      </c>
      <c r="H8" s="3" t="s">
        <v>95</v>
      </c>
      <c r="O8" s="3" t="s">
        <v>94</v>
      </c>
      <c r="P8" s="37"/>
      <c r="Q8" s="37"/>
      <c r="R8" s="37"/>
      <c r="S8" s="37" t="s">
        <v>34</v>
      </c>
      <c r="T8" s="37"/>
      <c r="U8" s="37"/>
      <c r="V8" s="37"/>
      <c r="W8" s="37"/>
      <c r="X8" s="37"/>
      <c r="Y8" s="37"/>
      <c r="Z8" s="37"/>
      <c r="AA8" s="37"/>
      <c r="AB8" s="5"/>
      <c r="AC8" s="5"/>
    </row>
  </sheetData>
  <mergeCells count="2">
    <mergeCell ref="C1:O1"/>
    <mergeCell ref="P1:AA1"/>
  </mergeCells>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表紙</vt:lpstr>
      <vt:lpstr>施設評価ツール</vt:lpstr>
      <vt:lpstr>得点集計表■自動集計</vt:lpstr>
      <vt:lpstr>リスト</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KANGO</dc:creator>
  <cp:lastModifiedBy>英雄 久保田</cp:lastModifiedBy>
  <dcterms:created xsi:type="dcterms:W3CDTF">2022-05-18T04:43:53Z</dcterms:created>
  <dcterms:modified xsi:type="dcterms:W3CDTF">2024-09-29T12:29:12Z</dcterms:modified>
</cp:coreProperties>
</file>